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540" windowHeight="3705" activeTab="0"/>
  </bookViews>
  <sheets>
    <sheet name="2" sheetId="1" r:id="rId1"/>
    <sheet name="1-2" sheetId="2" r:id="rId2"/>
    <sheet name="2-2" sheetId="3" r:id="rId3"/>
    <sheet name="3" sheetId="4" r:id="rId4"/>
    <sheet name="1-3" sheetId="5" r:id="rId5"/>
    <sheet name="4" sheetId="6" r:id="rId6"/>
    <sheet name="1-4" sheetId="7" r:id="rId7"/>
  </sheets>
  <definedNames>
    <definedName name="_xlnm.Print_Area" localSheetId="6">'1-4'!$A$1:$F$136</definedName>
    <definedName name="_xlnm.Print_Titles" localSheetId="0">'2'!$1:$6</definedName>
    <definedName name="_xlnm.Print_Titles" localSheetId="5">'4'!$1:$7</definedName>
  </definedNames>
  <calcPr fullCalcOnLoad="1"/>
</workbook>
</file>

<file path=xl/comments7.xml><?xml version="1.0" encoding="utf-8"?>
<comments xmlns="http://schemas.openxmlformats.org/spreadsheetml/2006/main">
  <authors>
    <author>khaled.wahaibi</author>
  </authors>
  <commentList>
    <comment ref="D57" authorId="0">
      <text>
        <r>
          <rPr>
            <b/>
            <sz val="9"/>
            <rFont val="Tahoma"/>
            <family val="2"/>
          </rPr>
          <t>تم نقل 109 الف من ارأسمالي للجاري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<sst xmlns="http://schemas.openxmlformats.org/spreadsheetml/2006/main" count="518" uniqueCount="333">
  <si>
    <t>(الف ريال عماني)</t>
  </si>
  <si>
    <t>رقم</t>
  </si>
  <si>
    <t>البيان</t>
  </si>
  <si>
    <t>الميزانية</t>
  </si>
  <si>
    <t>وزارة التجارة والصناعة</t>
  </si>
  <si>
    <t>وزارة البلديات الاقليمية وموارد المياه</t>
  </si>
  <si>
    <t>اللجنة العليا للاحتفالات بالعيد الوطني</t>
  </si>
  <si>
    <t>وزارة الخدمة المدنية</t>
  </si>
  <si>
    <t>جامعة السلطان قابوس والمستشفى التعليمي</t>
  </si>
  <si>
    <t>وزارة الشؤون الرياضية</t>
  </si>
  <si>
    <t>الهيئة العامة للصناعات الحرفية</t>
  </si>
  <si>
    <t>وزارة السياحة</t>
  </si>
  <si>
    <t>وزارة البيئة والشؤون المناخية</t>
  </si>
  <si>
    <t>الهيئة العامة للكهرباء والمياه</t>
  </si>
  <si>
    <t>1)</t>
  </si>
  <si>
    <t>وزارة الخارجيـــــة</t>
  </si>
  <si>
    <t>جملة قطاع الخدمات العامة</t>
  </si>
  <si>
    <t>3)</t>
  </si>
  <si>
    <t>4)</t>
  </si>
  <si>
    <t>وزارة التربية والتعليم</t>
  </si>
  <si>
    <t>جملة قطاع التعليم</t>
  </si>
  <si>
    <t>5)</t>
  </si>
  <si>
    <t>جملة قطاع الصحة</t>
  </si>
  <si>
    <t>6)</t>
  </si>
  <si>
    <t>جملة قطاع الضمان والرعاية الاجتماعية</t>
  </si>
  <si>
    <t>7)</t>
  </si>
  <si>
    <t>مكتب وزير الدولة ومحافظ ظفار</t>
  </si>
  <si>
    <t>جملة قطاع الاسكان</t>
  </si>
  <si>
    <t>8)</t>
  </si>
  <si>
    <t>9)</t>
  </si>
  <si>
    <t>وزارة النفط والغاز</t>
  </si>
  <si>
    <t>جملة قطاع الطاقة والوقود</t>
  </si>
  <si>
    <t>10)</t>
  </si>
  <si>
    <t>12)</t>
  </si>
  <si>
    <t>جملة قطاع النقل والإتصالات</t>
  </si>
  <si>
    <t>13)</t>
  </si>
  <si>
    <t>احتياطي مخصص</t>
  </si>
  <si>
    <t>الاجمالــــــــي</t>
  </si>
  <si>
    <t>جدول رقم (4)</t>
  </si>
  <si>
    <t>المصروفات</t>
  </si>
  <si>
    <t>جملة</t>
  </si>
  <si>
    <t xml:space="preserve">ديـــوان البـــلاط السلطانــــي </t>
  </si>
  <si>
    <t>شـــؤون البــلاط السلطانــــي</t>
  </si>
  <si>
    <t>وزارة الشؤون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</si>
  <si>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</si>
  <si>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</si>
  <si>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</si>
  <si>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الاعــــــــــــــــــــــــلام</t>
  </si>
  <si>
    <t>وزارة التجــارة والصناعـــة</t>
  </si>
  <si>
    <t>وزارة النفــــط والغـــــــــــاز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</si>
  <si>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</si>
  <si>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</si>
  <si>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</si>
  <si>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</si>
  <si>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</si>
  <si>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</si>
  <si>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 xml:space="preserve">وزارة الإسكــــــــــــان </t>
  </si>
  <si>
    <t>اللجنه العليا للاحتفالات بالعيد الوطني</t>
  </si>
  <si>
    <t>مكتب وزير الدولة ومحافظ ظفـــار</t>
  </si>
  <si>
    <t>مجلـــــــس المناقصـــــــــــات</t>
  </si>
  <si>
    <t>مجلـــــــس الشـــــــــــــــورى</t>
  </si>
  <si>
    <t>وزارة الخدمـــــة المدنيــــــة</t>
  </si>
  <si>
    <t xml:space="preserve">موازنات الفائض والدعم </t>
  </si>
  <si>
    <t>وزارة الشـؤون الرياضيـة</t>
  </si>
  <si>
    <t>معهــــــد الادارة العامــــة</t>
  </si>
  <si>
    <t>وزارة التعليــــم العالــــي</t>
  </si>
  <si>
    <t>مجلـــــــس الدولــــــــــــــــة</t>
  </si>
  <si>
    <t>الإدعــــــــاء العـــــــــــــــــام</t>
  </si>
  <si>
    <t>مجلس البحث العلمي</t>
  </si>
  <si>
    <t>المجلس العماني للاختصاصات الطبية</t>
  </si>
  <si>
    <t>وزارة القـــــــوى العاملــــــة</t>
  </si>
  <si>
    <t>هيئة الوثائق والمحفوظات الوطنية</t>
  </si>
  <si>
    <t>احتياطــــي مخصــــــــــص</t>
  </si>
  <si>
    <t>الا جمالــــــــــــــي</t>
  </si>
  <si>
    <t>جدول رقم (4/ 1)</t>
  </si>
  <si>
    <t>تقديرات المصروفات الجارية والرأسمالية حسب التخصصات الوظيفية</t>
  </si>
  <si>
    <t>الجارية</t>
  </si>
  <si>
    <t>الرأسمالية</t>
  </si>
  <si>
    <t>شؤون البلاط السلطاني</t>
  </si>
  <si>
    <t>الامانة العامة لمجلس الوزراء</t>
  </si>
  <si>
    <t>وزارة الشؤون  القانونية</t>
  </si>
  <si>
    <t xml:space="preserve">وزارة الماليـــــــــــــة </t>
  </si>
  <si>
    <t>مجلــس المناقصـــات</t>
  </si>
  <si>
    <t>مجلـــس الشــــورى</t>
  </si>
  <si>
    <t>مجلس الدولـــــــة</t>
  </si>
  <si>
    <t>وزارة الداخلية</t>
  </si>
  <si>
    <t xml:space="preserve">وزارة العـــــدل </t>
  </si>
  <si>
    <t>الإدعاء العــــام</t>
  </si>
  <si>
    <t>معهد الادارة العامــة</t>
  </si>
  <si>
    <t>وزارة التعليم العالــي</t>
  </si>
  <si>
    <t>تابع جدول رقم (4/ 1)</t>
  </si>
  <si>
    <t>قطاع الصحة:</t>
  </si>
  <si>
    <t>وزارة الصحــــــة</t>
  </si>
  <si>
    <t>قطاع الضمان والرعاية الاجتماعية:</t>
  </si>
  <si>
    <t>وزارة التنمية الإجتماعية</t>
  </si>
  <si>
    <t>قطاع الاسكان:</t>
  </si>
  <si>
    <t>ديوان البلاط السلطاني ويشمل:</t>
  </si>
  <si>
    <t>ـ  بلدية مسقط</t>
  </si>
  <si>
    <t>ـ  مكتب مستشار جلالة السلطان للشؤون البيئية</t>
  </si>
  <si>
    <t>من 12101 الى 12104</t>
  </si>
  <si>
    <t>من 12301 الى 12306 و12308</t>
  </si>
  <si>
    <t>ديوان البلاط السلطاني:</t>
  </si>
  <si>
    <t>وزارة الاعلام</t>
  </si>
  <si>
    <t>وزارة التراث والثقافة</t>
  </si>
  <si>
    <t>مؤسسة عمان للصحافة  والنشر والاعلان</t>
  </si>
  <si>
    <t>هيئة تقنية المعلومات</t>
  </si>
  <si>
    <t>الهيئة العامة للمخازن والاحتياطي الغذائي</t>
  </si>
  <si>
    <r>
      <t>قطاع الخدمات العامة</t>
    </r>
    <r>
      <rPr>
        <b/>
        <sz val="18"/>
        <color indexed="12"/>
        <rFont val="AF_Najed"/>
        <family val="0"/>
      </rPr>
      <t>:</t>
    </r>
  </si>
  <si>
    <r>
      <t>قطاع التعليم</t>
    </r>
    <r>
      <rPr>
        <b/>
        <sz val="18"/>
        <color indexed="12"/>
        <rFont val="AF_Najed"/>
        <family val="0"/>
      </rPr>
      <t>:</t>
    </r>
  </si>
  <si>
    <r>
      <t>قطاع الطاقة والوقود</t>
    </r>
    <r>
      <rPr>
        <b/>
        <sz val="18"/>
        <color indexed="12"/>
        <rFont val="AF_Najed"/>
        <family val="0"/>
      </rPr>
      <t>:</t>
    </r>
  </si>
  <si>
    <r>
      <t>قطاع النقل والاتصالات</t>
    </r>
    <r>
      <rPr>
        <b/>
        <sz val="18"/>
        <color indexed="12"/>
        <rFont val="AF_Najed"/>
        <family val="0"/>
      </rPr>
      <t>:</t>
    </r>
  </si>
  <si>
    <t>(ألف ريال عماني)</t>
  </si>
  <si>
    <t>الهيئة العامة لحماية المستهلك</t>
  </si>
  <si>
    <t>هيئة المنطقة الاقتصادية الخاصة بالدقم</t>
  </si>
  <si>
    <t>ـ  بلدية صحار</t>
  </si>
  <si>
    <t>جهاز الرقابة المالية والإدارية للدولة</t>
  </si>
  <si>
    <t>الهيئة العامة لترويج الاستثمار وتنمية الصادرات</t>
  </si>
  <si>
    <t>قطاع الزراعة والثروة السمكية</t>
  </si>
  <si>
    <t>جملة قطاع الزراعة والثروة السمكية</t>
  </si>
  <si>
    <t>وزارة الاســــــــــــــكـان</t>
  </si>
  <si>
    <t>مكتب نائب رئيس الوزراء لشؤون مجلس الوزراء</t>
  </si>
  <si>
    <t>وزارة الاوقاف والشؤون الدينية</t>
  </si>
  <si>
    <t xml:space="preserve">وزارة الاوقاف والشؤون الدينية </t>
  </si>
  <si>
    <t>مؤسسات أخرى</t>
  </si>
  <si>
    <r>
      <t>قطاع الامن والنظام العام</t>
    </r>
    <r>
      <rPr>
        <b/>
        <sz val="18"/>
        <color indexed="12"/>
        <rFont val="AF_Najed"/>
        <family val="0"/>
      </rPr>
      <t>:</t>
    </r>
  </si>
  <si>
    <t>جملة قطاع الامن والنظام العام</t>
  </si>
  <si>
    <t>ـ مكتب مستشار جلالة السلطان للشؤون الثقافية</t>
  </si>
  <si>
    <t>الهيئة العامة للإذاعة والتلفزيون</t>
  </si>
  <si>
    <t>حصة الحكومة في معاشات موظفي الحكومة العمانيين</t>
  </si>
  <si>
    <t>منحة نهاية الخدمة لموظفي الحكومة</t>
  </si>
  <si>
    <t>وزارة المالية (مخصصات أخرى)</t>
  </si>
  <si>
    <t>وزارة الزراعة والثروة السمكية</t>
  </si>
  <si>
    <t>الهيئة العامة للطيران المدني</t>
  </si>
  <si>
    <t>المجلس الأعلى للتخطيط</t>
  </si>
  <si>
    <t xml:space="preserve">وزارة الزراعة والثروة السمكية </t>
  </si>
  <si>
    <t>الهيئة العمانية للاعتماد الأكاديمي</t>
  </si>
  <si>
    <t>الهيئة العامة لسجل القوى العاملة</t>
  </si>
  <si>
    <t>مشروع جامعة عُمان (المصروفات التأسيسية)</t>
  </si>
  <si>
    <t>الهيئة العمانية للاعتماد الاكاديمي</t>
  </si>
  <si>
    <t>تقديرات المصروفات الجارية والرأسمالية</t>
  </si>
  <si>
    <t xml:space="preserve">للوزارات المدنية والوحدات الحكومية والهيئات العامة </t>
  </si>
  <si>
    <t>قطاع الثقافة والشؤون الدينية:</t>
  </si>
  <si>
    <r>
      <t>شؤون اقتصادية اخرى</t>
    </r>
    <r>
      <rPr>
        <b/>
        <sz val="18"/>
        <color indexed="12"/>
        <rFont val="AF_Najed"/>
        <family val="0"/>
      </rPr>
      <t>:</t>
    </r>
  </si>
  <si>
    <t>مجلس الشؤون الإدارية للقضاء (المحاكم والأمانة العامة للمجلس)</t>
  </si>
  <si>
    <t>الامانة العامه لمجلس الــوزراء</t>
  </si>
  <si>
    <t>محكمة القضاء الإداري</t>
  </si>
  <si>
    <t>جملة قطاع الثقافة والشؤون الدينية</t>
  </si>
  <si>
    <t>جملة شؤون اقتصادية اخرى</t>
  </si>
  <si>
    <r>
      <t>ديوان البلاط السلطاني</t>
    </r>
    <r>
      <rPr>
        <u val="single"/>
        <sz val="18"/>
        <rFont val="AF_Najed"/>
        <family val="0"/>
      </rPr>
      <t xml:space="preserve"> </t>
    </r>
  </si>
  <si>
    <r>
      <t xml:space="preserve">وزارة التربية والتعليم </t>
    </r>
    <r>
      <rPr>
        <sz val="17"/>
        <rFont val="AF_Najed"/>
        <family val="0"/>
      </rPr>
      <t>(المديرية العامة للكشافة والمرشدات)</t>
    </r>
  </si>
  <si>
    <r>
      <t xml:space="preserve">ديوان البلاط السلطاني </t>
    </r>
    <r>
      <rPr>
        <sz val="17"/>
        <rFont val="AF_Najed"/>
        <family val="0"/>
      </rPr>
      <t>(مشروع زراعة المليون نخلة)</t>
    </r>
  </si>
  <si>
    <r>
      <t xml:space="preserve">وزارة النقل والإتصالات      </t>
    </r>
    <r>
      <rPr>
        <sz val="17"/>
        <rFont val="AF_Najed"/>
        <family val="0"/>
      </rPr>
      <t xml:space="preserve"> (قطاع النقـــــــل)</t>
    </r>
  </si>
  <si>
    <r>
      <t xml:space="preserve">وزارة النقل والإتصالات      </t>
    </r>
    <r>
      <rPr>
        <sz val="17"/>
        <rFont val="AF_Najed"/>
        <family val="0"/>
      </rPr>
      <t xml:space="preserve"> (قطاع الإتصالات)</t>
    </r>
  </si>
  <si>
    <r>
      <t xml:space="preserve">مكتب وزير الدولة ومحافظ ظفار </t>
    </r>
    <r>
      <rPr>
        <sz val="17"/>
        <rFont val="AF_Najed"/>
        <family val="0"/>
      </rPr>
      <t>(بلدية ظفار)</t>
    </r>
  </si>
  <si>
    <r>
      <t xml:space="preserve">وزارة البلديات الإقليمية وموارد المياه  </t>
    </r>
    <r>
      <rPr>
        <sz val="17"/>
        <rFont val="AF_Najed"/>
        <family val="0"/>
      </rPr>
      <t>(قطاع موارد المياه)</t>
    </r>
  </si>
  <si>
    <r>
      <t xml:space="preserve">وزارة البلديات الإقليمية وموارد المياه </t>
    </r>
    <r>
      <rPr>
        <sz val="17"/>
        <rFont val="AF_Najed"/>
        <family val="0"/>
      </rPr>
      <t>(قطاع البلديات الإقليمية)</t>
    </r>
  </si>
  <si>
    <r>
      <t xml:space="preserve">وزارة القوى العاملة             </t>
    </r>
    <r>
      <rPr>
        <sz val="17"/>
        <rFont val="AF_Najed"/>
        <family val="0"/>
      </rPr>
      <t>(قطاع العمل)</t>
    </r>
  </si>
  <si>
    <r>
      <t xml:space="preserve">مشروع جامعة عمان </t>
    </r>
    <r>
      <rPr>
        <sz val="17"/>
        <rFont val="AF_Najed"/>
        <family val="0"/>
      </rPr>
      <t>(المصروفات التأسيسية)</t>
    </r>
  </si>
  <si>
    <r>
      <t xml:space="preserve">وزارة القوى العاملة     </t>
    </r>
    <r>
      <rPr>
        <sz val="17"/>
        <rFont val="AF_Najed"/>
        <family val="0"/>
      </rPr>
      <t>(قطاع  التعليم التقني والتدريب المهني)</t>
    </r>
  </si>
  <si>
    <r>
      <t>الهيئة العامة للصناعات الحرفية</t>
    </r>
    <r>
      <rPr>
        <sz val="17"/>
        <rFont val="AF_Najed"/>
        <family val="0"/>
      </rPr>
      <t xml:space="preserve"> (مراكز تدريب الصناعات الحرفية)</t>
    </r>
  </si>
  <si>
    <r>
      <t xml:space="preserve">وزارة الصحة </t>
    </r>
    <r>
      <rPr>
        <sz val="17"/>
        <rFont val="AF_Najed"/>
        <family val="0"/>
      </rPr>
      <t>(المعاهد الصحية والمديرية العامة للتعليم والتدريب)</t>
    </r>
  </si>
  <si>
    <r>
      <t xml:space="preserve">مجلس الشؤون الإدارية للقضاء </t>
    </r>
    <r>
      <rPr>
        <sz val="17"/>
        <rFont val="AF_Najed"/>
        <family val="0"/>
      </rPr>
      <t>(المحاكم والأمانة العامة للمجلس)</t>
    </r>
  </si>
  <si>
    <r>
      <t xml:space="preserve">وزارة الخارجية </t>
    </r>
    <r>
      <rPr>
        <sz val="17"/>
        <rFont val="AF_Najed"/>
        <family val="0"/>
      </rPr>
      <t>(المعهد الدبلوماسي)</t>
    </r>
  </si>
  <si>
    <r>
      <t xml:space="preserve">وزارة العـــــدل </t>
    </r>
    <r>
      <rPr>
        <sz val="17"/>
        <rFont val="AF_Najed"/>
        <family val="0"/>
      </rPr>
      <t>(المعهد العالي للقضاء)</t>
    </r>
  </si>
  <si>
    <r>
      <t xml:space="preserve">وزارة المالية  </t>
    </r>
    <r>
      <rPr>
        <sz val="17"/>
        <rFont val="AF_Najed"/>
        <family val="0"/>
      </rPr>
      <t>(مخصصات أخرى)</t>
    </r>
  </si>
  <si>
    <r>
      <t xml:space="preserve">ديوان البلاط السلطاني </t>
    </r>
    <r>
      <rPr>
        <sz val="17"/>
        <rFont val="AF_Najed"/>
        <family val="0"/>
      </rPr>
      <t>(مجلس التعليم)</t>
    </r>
  </si>
  <si>
    <t>ـ  مكتب حفظ البيئة</t>
  </si>
  <si>
    <t>مجلس الدولة (اللجنة الوطنية للشباب)</t>
  </si>
  <si>
    <t>ـ مكتب مستشارجلالة السلطان لشؤون التخطيط الاقتصادي</t>
  </si>
  <si>
    <t>محافظة مسقط</t>
  </si>
  <si>
    <t>محافظة مسـقط</t>
  </si>
  <si>
    <t>الهيئة العامة لتنمية المؤسسات الصغيرة والمتوسطة</t>
  </si>
  <si>
    <r>
      <t xml:space="preserve">وزارة الاوقاف والشؤون الدينية  </t>
    </r>
    <r>
      <rPr>
        <sz val="17"/>
        <rFont val="AF_Najed"/>
        <family val="0"/>
      </rPr>
      <t>(كلية العلوم الشرعية)</t>
    </r>
  </si>
  <si>
    <t>صندوق الرفد</t>
  </si>
  <si>
    <t>الهيئة العامة للتعدين</t>
  </si>
  <si>
    <t>جدول رقم (2)</t>
  </si>
  <si>
    <t>تقديرات الايرادات الجارية للوزارات المدنية والوحدات الحكومية</t>
  </si>
  <si>
    <t>والهيئات العامة للسنة المالية 2016م</t>
  </si>
  <si>
    <t>(الف ريال عُماني)</t>
  </si>
  <si>
    <t>الايرادات</t>
  </si>
  <si>
    <t>المقدرة</t>
  </si>
  <si>
    <t>ديوان البـلاط السلطانـي</t>
  </si>
  <si>
    <t>الأمانة العامة لمجلس الوزراء</t>
  </si>
  <si>
    <t>وزارة الشؤون القانونيـة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</si>
  <si>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</si>
  <si>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</si>
  <si>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</si>
  <si>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</si>
  <si>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النفـط والغــاز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</si>
  <si>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</si>
  <si>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</si>
  <si>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</si>
  <si>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</si>
  <si>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</si>
  <si>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</si>
  <si>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</t>
  </si>
  <si>
    <t>مكتب وزير الدولة ومحافـظ ظفار</t>
  </si>
  <si>
    <t>محافظ مسقط</t>
  </si>
  <si>
    <t>مجلــــس المناقصـــات</t>
  </si>
  <si>
    <t>مجلـس الشــورى</t>
  </si>
  <si>
    <t>موازنات الفائض والدعم</t>
  </si>
  <si>
    <t>معهد الإدارة العامة</t>
  </si>
  <si>
    <t>وزارة التعليـم العالـي</t>
  </si>
  <si>
    <t xml:space="preserve">المجلس الأعلى للتخطيط </t>
  </si>
  <si>
    <t>مجلس الدولة</t>
  </si>
  <si>
    <t>الادعاء العام</t>
  </si>
  <si>
    <t>المجلس العُماني للاختصاصات الطبية</t>
  </si>
  <si>
    <t>وزارة القوى العاملة</t>
  </si>
  <si>
    <t>الهيئة العامة للمؤسسات الصغيرة والمتوسطة</t>
  </si>
  <si>
    <t>وزارة الدفــــــاع</t>
  </si>
  <si>
    <t>شرطة عُمان السلطانية</t>
  </si>
  <si>
    <t>وزارة المالية  (تمويل مؤسسات)</t>
  </si>
  <si>
    <t>احتياطــــي مخصــــص</t>
  </si>
  <si>
    <t>الاجمالي</t>
  </si>
  <si>
    <t>جدول رقم (2/ 1)</t>
  </si>
  <si>
    <t>تقديرات الايرادات الجارية حسب التخصصات الوظيفية</t>
  </si>
  <si>
    <t>للوزارات المدنية والوحدات الحكومية والهيئات العامة للسنة المالية 2016م</t>
  </si>
  <si>
    <r>
      <t>قطاع الخدمات العامة</t>
    </r>
    <r>
      <rPr>
        <b/>
        <sz val="18"/>
        <color indexed="12"/>
        <rFont val="AF_Najed"/>
        <family val="0"/>
      </rPr>
      <t xml:space="preserve"> :</t>
    </r>
  </si>
  <si>
    <t>وزارة الشؤون القانونية</t>
  </si>
  <si>
    <t xml:space="preserve">وزارة الماليــــــة </t>
  </si>
  <si>
    <t>مجلــــس المناقصــــــات</t>
  </si>
  <si>
    <t>مجلـس الشـــورى</t>
  </si>
  <si>
    <r>
      <t xml:space="preserve">وزارة المالية </t>
    </r>
    <r>
      <rPr>
        <sz val="14"/>
        <rFont val="AF_Najed"/>
        <family val="0"/>
      </rPr>
      <t>(مخصصات أخرى)</t>
    </r>
  </si>
  <si>
    <t>مجلــس الدولـــة</t>
  </si>
  <si>
    <t>2)</t>
  </si>
  <si>
    <r>
      <t>قطاع الدفاع</t>
    </r>
    <r>
      <rPr>
        <b/>
        <sz val="18"/>
        <color indexed="12"/>
        <rFont val="AF_Najed"/>
        <family val="0"/>
      </rPr>
      <t xml:space="preserve"> :</t>
    </r>
  </si>
  <si>
    <t>وزارة الدفــاع</t>
  </si>
  <si>
    <t>جملة قطاع الدفاع</t>
  </si>
  <si>
    <r>
      <t>قطاع الامن والنظام العام</t>
    </r>
    <r>
      <rPr>
        <b/>
        <sz val="18"/>
        <color indexed="12"/>
        <rFont val="AF_Najed"/>
        <family val="0"/>
      </rPr>
      <t xml:space="preserve"> :</t>
    </r>
  </si>
  <si>
    <t>وزارة الداخليـة</t>
  </si>
  <si>
    <t xml:space="preserve">وزارة العــــــدل  </t>
  </si>
  <si>
    <t>الإدعاء العــام</t>
  </si>
  <si>
    <r>
      <t xml:space="preserve">مجلس الشؤون الإدارية للقضاء </t>
    </r>
    <r>
      <rPr>
        <sz val="14"/>
        <rFont val="AF_Najed"/>
        <family val="0"/>
      </rPr>
      <t>(المحاكم والأمانة العامة للمجلس)</t>
    </r>
  </si>
  <si>
    <t>محكمة القضاء الاداري</t>
  </si>
  <si>
    <t>شرطــة عُمـان السلطانيـة</t>
  </si>
  <si>
    <r>
      <t xml:space="preserve">قطاع التعليم </t>
    </r>
    <r>
      <rPr>
        <b/>
        <sz val="18"/>
        <color indexed="12"/>
        <rFont val="AF_Najed"/>
        <family val="0"/>
      </rPr>
      <t>:</t>
    </r>
  </si>
  <si>
    <r>
      <t xml:space="preserve">وزارة الصحـــة </t>
    </r>
    <r>
      <rPr>
        <sz val="14"/>
        <rFont val="AF_Najed"/>
        <family val="0"/>
      </rPr>
      <t>(المعاهد الصحية والمديرية العامة للتعليم والتدريب)</t>
    </r>
  </si>
  <si>
    <t>وزارة التعليـم العالي</t>
  </si>
  <si>
    <r>
      <t xml:space="preserve">وزارة القوى العاملة  </t>
    </r>
    <r>
      <rPr>
        <sz val="14"/>
        <rFont val="AF_Najed"/>
        <family val="0"/>
      </rPr>
      <t xml:space="preserve"> (قطاع التعليم التقني والتدريب المهني)</t>
    </r>
  </si>
  <si>
    <t>تابع جدول رقم (2/ 1)</t>
  </si>
  <si>
    <r>
      <t>قطاع الصحة</t>
    </r>
    <r>
      <rPr>
        <b/>
        <sz val="18"/>
        <color indexed="12"/>
        <rFont val="AF_Najed"/>
        <family val="0"/>
      </rPr>
      <t xml:space="preserve"> :</t>
    </r>
  </si>
  <si>
    <t>وزارة الصحـــة</t>
  </si>
  <si>
    <r>
      <t>قطاع الضمان والرعاية الاجتماعية</t>
    </r>
    <r>
      <rPr>
        <b/>
        <sz val="18"/>
        <color indexed="12"/>
        <rFont val="AF_Najed"/>
        <family val="0"/>
      </rPr>
      <t xml:space="preserve"> :</t>
    </r>
  </si>
  <si>
    <t>وزارة القوى العاملة       (قطاع العمل)</t>
  </si>
  <si>
    <r>
      <t>قطاع الاسكان</t>
    </r>
    <r>
      <rPr>
        <b/>
        <sz val="18"/>
        <color indexed="12"/>
        <rFont val="AF_Najed"/>
        <family val="0"/>
      </rPr>
      <t xml:space="preserve"> :</t>
    </r>
  </si>
  <si>
    <t>ديوان البلاط السلطاني  ويشمل :</t>
  </si>
  <si>
    <t>ـ بلدية صحار</t>
  </si>
  <si>
    <t xml:space="preserve">وزارة الإســــــــــكان </t>
  </si>
  <si>
    <t>من 12101 إلى 12112</t>
  </si>
  <si>
    <r>
      <t xml:space="preserve">وزارة البلديات الإقليمية وموارد المياه </t>
    </r>
    <r>
      <rPr>
        <sz val="14"/>
        <rFont val="AF_Najed"/>
        <family val="0"/>
      </rPr>
      <t>(قطاع البلديات الإقليمية)</t>
    </r>
  </si>
  <si>
    <t>من 12301 إلى 12306 و12308</t>
  </si>
  <si>
    <r>
      <t xml:space="preserve">مكتب وزير الدولة ومحافظ ظفار </t>
    </r>
    <r>
      <rPr>
        <sz val="14"/>
        <rFont val="AF_Najed"/>
        <family val="0"/>
      </rPr>
      <t>(بلدية ظفار)</t>
    </r>
  </si>
  <si>
    <r>
      <t>قطاع الثقافة والشؤون الدينية</t>
    </r>
    <r>
      <rPr>
        <b/>
        <sz val="18"/>
        <color indexed="12"/>
        <rFont val="AF_Najed"/>
        <family val="0"/>
      </rPr>
      <t xml:space="preserve"> :</t>
    </r>
  </si>
  <si>
    <t>وزارة الاعــــــــــلام</t>
  </si>
  <si>
    <t>جملة قطاع الثقافة والشئون الدينية</t>
  </si>
  <si>
    <r>
      <t>قطاع الطاقة والوقود</t>
    </r>
    <r>
      <rPr>
        <b/>
        <sz val="18"/>
        <color indexed="12"/>
        <rFont val="AF_Najed"/>
        <family val="0"/>
      </rPr>
      <t xml:space="preserve"> :</t>
    </r>
  </si>
  <si>
    <r>
      <t xml:space="preserve">قطاع الزراعة والثروة السمكية </t>
    </r>
    <r>
      <rPr>
        <b/>
        <sz val="18"/>
        <color indexed="12"/>
        <rFont val="AF_Najed"/>
        <family val="0"/>
      </rPr>
      <t xml:space="preserve"> :</t>
    </r>
  </si>
  <si>
    <t xml:space="preserve">جملة قطاع الزراعة والثروة السمكية </t>
  </si>
  <si>
    <r>
      <t>قطاع النقل والاتصالات</t>
    </r>
    <r>
      <rPr>
        <b/>
        <sz val="18"/>
        <color indexed="12"/>
        <rFont val="AF_Najed"/>
        <family val="0"/>
      </rPr>
      <t xml:space="preserve"> :</t>
    </r>
  </si>
  <si>
    <t>11703 و11705 و11711</t>
  </si>
  <si>
    <r>
      <t xml:space="preserve">وزارة النقل والإتصالات       </t>
    </r>
    <r>
      <rPr>
        <sz val="14"/>
        <rFont val="AF_Najed"/>
        <family val="0"/>
      </rPr>
      <t>(قطاع النقل)</t>
    </r>
  </si>
  <si>
    <r>
      <t xml:space="preserve">وزارة النقل والإتصالات      </t>
    </r>
    <r>
      <rPr>
        <sz val="14"/>
        <rFont val="AF_Najed"/>
        <family val="0"/>
      </rPr>
      <t>(قطاع الإتصالات)</t>
    </r>
  </si>
  <si>
    <t>هيئة تنظيم الإتصالات</t>
  </si>
  <si>
    <r>
      <t>شؤون اقتصادية اخرى</t>
    </r>
    <r>
      <rPr>
        <b/>
        <sz val="18"/>
        <color indexed="12"/>
        <rFont val="AF_Najed"/>
        <family val="0"/>
      </rPr>
      <t xml:space="preserve"> :</t>
    </r>
  </si>
  <si>
    <t>الهيئة العامة للمؤوسسات الصغيرة والمتوسطة</t>
  </si>
  <si>
    <t>14)</t>
  </si>
  <si>
    <r>
      <t>الاخـــــــرى</t>
    </r>
    <r>
      <rPr>
        <b/>
        <sz val="18"/>
        <color indexed="12"/>
        <rFont val="AF_Najed"/>
        <family val="0"/>
      </rPr>
      <t xml:space="preserve"> :</t>
    </r>
  </si>
  <si>
    <r>
      <t>وزارة المالية  (</t>
    </r>
    <r>
      <rPr>
        <sz val="14"/>
        <rFont val="AF_Najed"/>
        <family val="0"/>
      </rPr>
      <t>تمويل مؤسسات)</t>
    </r>
  </si>
  <si>
    <t>جملة قطاع الاخرى</t>
  </si>
  <si>
    <t>جدول رقم (2/2)</t>
  </si>
  <si>
    <t>تقديرات الايرادات الجارية</t>
  </si>
  <si>
    <t>للسنة المالية 2016م (حسب البنود)</t>
  </si>
  <si>
    <t>رقم الحساب</t>
  </si>
  <si>
    <t>بند</t>
  </si>
  <si>
    <t>فصل</t>
  </si>
  <si>
    <t>باب</t>
  </si>
  <si>
    <t>البيــــان</t>
  </si>
  <si>
    <r>
      <t xml:space="preserve">أ - </t>
    </r>
    <r>
      <rPr>
        <b/>
        <u val="single"/>
        <sz val="17"/>
        <color indexed="12"/>
        <rFont val="AF_Najed"/>
        <family val="0"/>
      </rPr>
      <t>ايرادات الضرائب والرسوم</t>
    </r>
    <r>
      <rPr>
        <b/>
        <sz val="17"/>
        <color indexed="12"/>
        <rFont val="AF_Najed"/>
        <family val="0"/>
      </rPr>
      <t>:</t>
    </r>
  </si>
  <si>
    <t xml:space="preserve">     ضريبة الدخل (على الشركات والمؤسسات)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</si>
  <si>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</si>
  <si>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</si>
  <si>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</si>
  <si>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</si>
  <si>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</si>
  <si>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</si>
  <si>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</si>
  <si>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</si>
  <si>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ضريبة جمركيــــــة</t>
  </si>
  <si>
    <t>جملة ايرادات الضرائب والرسوم</t>
  </si>
  <si>
    <r>
      <t xml:space="preserve">ب - </t>
    </r>
    <r>
      <rPr>
        <b/>
        <u val="single"/>
        <sz val="17"/>
        <color indexed="12"/>
        <rFont val="AF_Najed"/>
        <family val="0"/>
      </rPr>
      <t>ايرادات غير ضريبية</t>
    </r>
    <r>
      <rPr>
        <b/>
        <sz val="17"/>
        <color indexed="12"/>
        <rFont val="AF_Najed"/>
        <family val="0"/>
      </rPr>
      <t xml:space="preserve">  :</t>
    </r>
  </si>
  <si>
    <t xml:space="preserve">      ايرادات بيـع الميــاه</t>
  </si>
  <si>
    <t xml:space="preserve">      ايرادات ميـاه مختلفـة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</si>
  <si>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</si>
  <si>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</si>
  <si>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</si>
  <si>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</si>
  <si>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</si>
  <si>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</si>
  <si>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</si>
  <si>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</si>
  <si>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</si>
  <si>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</si>
  <si>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</si>
  <si>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</si>
  <si>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</si>
  <si>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طبيــــــة</t>
  </si>
  <si>
    <t xml:space="preserve">      ايـرادات متنوعـة </t>
  </si>
  <si>
    <t xml:space="preserve">      ايرادات نفطية اخرى </t>
  </si>
  <si>
    <t>جملة الايرادات غير الضريبية</t>
  </si>
  <si>
    <t>ج  ـ  احتياطي مخصـص (إيراد غير موزع)</t>
  </si>
  <si>
    <t>الاجمالي (أ + ب + ج)</t>
  </si>
  <si>
    <t>جدول رقم (3)</t>
  </si>
  <si>
    <t>تقديرات الايرادات الرأسمالية والاستردادات الرأسمالية</t>
  </si>
  <si>
    <t>حسب التخصصات الوظيفية للوزارات المدنية للسنة المالية 2016م</t>
  </si>
  <si>
    <t>ايرادات رأسمالية :</t>
  </si>
  <si>
    <t>قطاع الخدمات العامة :</t>
  </si>
  <si>
    <t xml:space="preserve">وزارة المالية   </t>
  </si>
  <si>
    <r>
      <t>قطاع الاسكان</t>
    </r>
    <r>
      <rPr>
        <b/>
        <sz val="18"/>
        <color indexed="21"/>
        <rFont val="AF_Najed"/>
        <family val="0"/>
      </rPr>
      <t xml:space="preserve"> :</t>
    </r>
  </si>
  <si>
    <t>ديوان البلاط السلطاني (بلدية صحار)</t>
  </si>
  <si>
    <t xml:space="preserve">وزارة الإسكان </t>
  </si>
  <si>
    <t>اجمالي تقديرات الايرادات الرأسمالية</t>
  </si>
  <si>
    <r>
      <t>استردادات رأسمالية</t>
    </r>
    <r>
      <rPr>
        <sz val="14"/>
        <color indexed="12"/>
        <rFont val="PT Bold Heading"/>
        <family val="0"/>
      </rPr>
      <t xml:space="preserve"> :</t>
    </r>
  </si>
  <si>
    <r>
      <t>الاخـــرى</t>
    </r>
    <r>
      <rPr>
        <b/>
        <sz val="18"/>
        <color indexed="21"/>
        <rFont val="AF_Najed"/>
        <family val="0"/>
      </rPr>
      <t xml:space="preserve"> :</t>
    </r>
  </si>
  <si>
    <t xml:space="preserve">وزارة المالية / تمويل مؤسسات </t>
  </si>
  <si>
    <t>اجمالي تقديرات الاستردادات الرأسمالية</t>
  </si>
  <si>
    <t>جدول رقم (3/ 1)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</si>
  <si>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</si>
  <si>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</si>
  <si>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</si>
  <si>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</si>
  <si>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استردادات قروض من هيئات ومؤسسات عامة وغيرها</t>
  </si>
  <si>
    <t xml:space="preserve"> للوزارات المدنية والوحدات الحكومية والهيئات العامة للسنة المالية 2016م</t>
  </si>
  <si>
    <t xml:space="preserve"> للسنة المالية 2016م</t>
  </si>
</sst>
</file>

<file path=xl/styles.xml><?xml version="1.0" encoding="utf-8"?>
<styleSheet xmlns="http://schemas.openxmlformats.org/spreadsheetml/2006/main">
  <numFmts count="30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\ ###\ \ \ "/>
    <numFmt numFmtId="175" formatCode="###\ ###\ \ "/>
    <numFmt numFmtId="176" formatCode="###\ ##0\ \ "/>
    <numFmt numFmtId="177" formatCode="yyyy/mm/dd"/>
    <numFmt numFmtId="178" formatCode="###\ ###\ ###"/>
    <numFmt numFmtId="179" formatCode="###\ ###\ \ \ \ \ \ \ "/>
    <numFmt numFmtId="180" formatCode="###\ ###\ ###\ \ "/>
    <numFmt numFmtId="181" formatCode="\ \ \ ###\ ###\ ###\ ###"/>
    <numFmt numFmtId="182" formatCode="#,##0_-;\(#,##0\)"/>
    <numFmt numFmtId="183" formatCode="#,##0_-;\(###0\)"/>
    <numFmt numFmtId="184" formatCode="###0_-;\(###0\)"/>
    <numFmt numFmtId="185" formatCode="###\ ###\ \ ###\ ###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b/>
      <sz val="18"/>
      <color indexed="12"/>
      <name val="AF_Najed"/>
      <family val="0"/>
    </font>
    <font>
      <b/>
      <u val="single"/>
      <sz val="18"/>
      <color indexed="12"/>
      <name val="AF_Najed"/>
      <family val="0"/>
    </font>
    <font>
      <u val="single"/>
      <sz val="18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10"/>
      <name val="AF_Najed"/>
      <family val="0"/>
    </font>
    <font>
      <sz val="16"/>
      <color indexed="17"/>
      <name val="AF_Najed"/>
      <family val="0"/>
    </font>
    <font>
      <sz val="18"/>
      <color indexed="17"/>
      <name val="AF_Najed"/>
      <family val="0"/>
    </font>
    <font>
      <b/>
      <sz val="18"/>
      <color indexed="17"/>
      <name val="AF_Najed"/>
      <family val="0"/>
    </font>
    <font>
      <b/>
      <sz val="16"/>
      <color indexed="17"/>
      <name val="AF_Najed"/>
      <family val="0"/>
    </font>
    <font>
      <b/>
      <sz val="14"/>
      <name val="AF_Najed"/>
      <family val="0"/>
    </font>
    <font>
      <sz val="19"/>
      <color indexed="17"/>
      <name val="AF_Najed"/>
      <family val="0"/>
    </font>
    <font>
      <u val="single"/>
      <sz val="16"/>
      <color indexed="17"/>
      <name val="PT Bold Heading"/>
      <family val="0"/>
    </font>
    <font>
      <b/>
      <u val="single"/>
      <sz val="18"/>
      <name val="AF_Najed"/>
      <family val="0"/>
    </font>
    <font>
      <b/>
      <sz val="16"/>
      <name val="AF_Najed"/>
      <family val="0"/>
    </font>
    <font>
      <u val="single"/>
      <sz val="14"/>
      <color indexed="17"/>
      <name val="PT Bold Heading"/>
      <family val="0"/>
    </font>
    <font>
      <sz val="19"/>
      <name val="AF_Najed"/>
      <family val="0"/>
    </font>
    <font>
      <b/>
      <sz val="17"/>
      <color indexed="17"/>
      <name val="AF_Najed"/>
      <family val="0"/>
    </font>
    <font>
      <sz val="17"/>
      <color indexed="17"/>
      <name val="AF_Najed"/>
      <family val="0"/>
    </font>
    <font>
      <sz val="17"/>
      <color indexed="12"/>
      <name val="AF_Najed"/>
      <family val="0"/>
    </font>
    <font>
      <sz val="14"/>
      <name val="AF_Najed"/>
      <family val="0"/>
    </font>
    <font>
      <b/>
      <u val="single"/>
      <sz val="17"/>
      <name val="AF_Najed"/>
      <family val="0"/>
    </font>
    <font>
      <sz val="18"/>
      <color indexed="12"/>
      <name val="AF_Najed"/>
      <family val="0"/>
    </font>
    <font>
      <sz val="15.5"/>
      <name val="AF_Najed"/>
      <family val="0"/>
    </font>
    <font>
      <sz val="10"/>
      <name val="Arabic Transparent"/>
      <family val="0"/>
    </font>
    <font>
      <b/>
      <sz val="17"/>
      <color indexed="12"/>
      <name val="AF_Najed"/>
      <family val="0"/>
    </font>
    <font>
      <b/>
      <u val="single"/>
      <sz val="17"/>
      <color indexed="12"/>
      <name val="AF_Najed"/>
      <family val="0"/>
    </font>
    <font>
      <u val="single"/>
      <sz val="14"/>
      <color indexed="12"/>
      <name val="PT Bold Heading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sz val="14"/>
      <color indexed="12"/>
      <name val="PT Bold Heading"/>
      <family val="0"/>
    </font>
    <font>
      <i/>
      <sz val="18"/>
      <name val="AF_Najed"/>
      <family val="0"/>
    </font>
    <font>
      <i/>
      <sz val="18"/>
      <color indexed="17"/>
      <name val="AF_Najed"/>
      <family val="0"/>
    </font>
    <font>
      <u val="single"/>
      <sz val="18"/>
      <color indexed="21"/>
      <name val="AF_Najed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008000"/>
      <name val="PT Bold Heading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6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readingOrder="2"/>
    </xf>
    <xf numFmtId="0" fontId="9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 indent="1"/>
    </xf>
    <xf numFmtId="0" fontId="6" fillId="0" borderId="18" xfId="0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 inden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 indent="1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 indent="1"/>
    </xf>
    <xf numFmtId="1" fontId="6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5" fontId="19" fillId="0" borderId="0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Continuous" vertical="center"/>
    </xf>
    <xf numFmtId="0" fontId="14" fillId="33" borderId="24" xfId="0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 readingOrder="2"/>
    </xf>
    <xf numFmtId="0" fontId="9" fillId="0" borderId="32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right"/>
    </xf>
    <xf numFmtId="0" fontId="6" fillId="33" borderId="30" xfId="0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right"/>
    </xf>
    <xf numFmtId="176" fontId="6" fillId="0" borderId="35" xfId="0" applyNumberFormat="1" applyFont="1" applyFill="1" applyBorder="1" applyAlignment="1">
      <alignment horizontal="right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Continuous" vertical="center"/>
    </xf>
    <xf numFmtId="0" fontId="6" fillId="33" borderId="3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" vertical="center"/>
    </xf>
    <xf numFmtId="175" fontId="6" fillId="0" borderId="39" xfId="0" applyNumberFormat="1" applyFont="1" applyFill="1" applyBorder="1" applyAlignment="1">
      <alignment horizontal="right" vertical="center"/>
    </xf>
    <xf numFmtId="175" fontId="6" fillId="0" borderId="32" xfId="0" applyNumberFormat="1" applyFont="1" applyFill="1" applyBorder="1" applyAlignment="1">
      <alignment vertical="center"/>
    </xf>
    <xf numFmtId="175" fontId="6" fillId="0" borderId="4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/>
    </xf>
    <xf numFmtId="180" fontId="6" fillId="0" borderId="42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 readingOrder="2"/>
    </xf>
    <xf numFmtId="180" fontId="6" fillId="0" borderId="35" xfId="0" applyNumberFormat="1" applyFont="1" applyFill="1" applyBorder="1" applyAlignment="1">
      <alignment vertical="center"/>
    </xf>
    <xf numFmtId="180" fontId="6" fillId="0" borderId="43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vertical="center"/>
    </xf>
    <xf numFmtId="180" fontId="6" fillId="0" borderId="41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right"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45" xfId="0" applyNumberFormat="1" applyFont="1" applyFill="1" applyBorder="1" applyAlignment="1">
      <alignment vertical="center"/>
    </xf>
    <xf numFmtId="180" fontId="6" fillId="0" borderId="41" xfId="0" applyNumberFormat="1" applyFont="1" applyFill="1" applyBorder="1" applyAlignment="1">
      <alignment horizontal="right"/>
    </xf>
    <xf numFmtId="0" fontId="15" fillId="33" borderId="46" xfId="0" applyFont="1" applyFill="1" applyBorder="1" applyAlignment="1">
      <alignment horizontal="right" vertical="center"/>
    </xf>
    <xf numFmtId="0" fontId="15" fillId="33" borderId="46" xfId="0" applyFont="1" applyFill="1" applyBorder="1" applyAlignment="1">
      <alignment horizontal="center" vertical="center"/>
    </xf>
    <xf numFmtId="180" fontId="15" fillId="33" borderId="47" xfId="0" applyNumberFormat="1" applyFont="1" applyFill="1" applyBorder="1" applyAlignment="1">
      <alignment horizontal="right" vertical="center"/>
    </xf>
    <xf numFmtId="180" fontId="15" fillId="33" borderId="48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0" fontId="6" fillId="0" borderId="34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 wrapText="1"/>
    </xf>
    <xf numFmtId="180" fontId="15" fillId="33" borderId="47" xfId="0" applyNumberFormat="1" applyFont="1" applyFill="1" applyBorder="1" applyAlignment="1">
      <alignment vertical="center"/>
    </xf>
    <xf numFmtId="180" fontId="15" fillId="33" borderId="48" xfId="0" applyNumberFormat="1" applyFont="1" applyFill="1" applyBorder="1" applyAlignment="1">
      <alignment vertical="center"/>
    </xf>
    <xf numFmtId="175" fontId="6" fillId="0" borderId="41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vertical="center"/>
    </xf>
    <xf numFmtId="175" fontId="6" fillId="0" borderId="25" xfId="0" applyNumberFormat="1" applyFont="1" applyFill="1" applyBorder="1" applyAlignment="1">
      <alignment vertical="center"/>
    </xf>
    <xf numFmtId="180" fontId="15" fillId="33" borderId="46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 indent="2"/>
    </xf>
    <xf numFmtId="180" fontId="6" fillId="0" borderId="34" xfId="0" applyNumberFormat="1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/>
    </xf>
    <xf numFmtId="0" fontId="15" fillId="33" borderId="28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right" vertical="center"/>
    </xf>
    <xf numFmtId="175" fontId="6" fillId="0" borderId="34" xfId="0" applyNumberFormat="1" applyFont="1" applyFill="1" applyBorder="1" applyAlignment="1">
      <alignment vertical="center"/>
    </xf>
    <xf numFmtId="175" fontId="6" fillId="0" borderId="42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horizontal="right" vertical="center" readingOrder="2"/>
    </xf>
    <xf numFmtId="0" fontId="6" fillId="0" borderId="10" xfId="0" applyFont="1" applyFill="1" applyBorder="1" applyAlignment="1">
      <alignment horizontal="right" vertical="center" readingOrder="2"/>
    </xf>
    <xf numFmtId="180" fontId="6" fillId="0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justify" vertical="center" wrapText="1"/>
    </xf>
    <xf numFmtId="180" fontId="6" fillId="0" borderId="35" xfId="0" applyNumberFormat="1" applyFont="1" applyFill="1" applyBorder="1" applyAlignment="1">
      <alignment vertical="top"/>
    </xf>
    <xf numFmtId="176" fontId="6" fillId="0" borderId="35" xfId="0" applyNumberFormat="1" applyFont="1" applyFill="1" applyBorder="1" applyAlignment="1">
      <alignment vertical="top"/>
    </xf>
    <xf numFmtId="180" fontId="6" fillId="0" borderId="43" xfId="0" applyNumberFormat="1" applyFont="1" applyFill="1" applyBorder="1" applyAlignment="1">
      <alignment vertical="top"/>
    </xf>
    <xf numFmtId="181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178" fontId="24" fillId="0" borderId="25" xfId="0" applyNumberFormat="1" applyFont="1" applyBorder="1" applyAlignment="1">
      <alignment horizontal="right" vertical="center" indent="1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178" fontId="24" fillId="0" borderId="43" xfId="0" applyNumberFormat="1" applyFont="1" applyBorder="1" applyAlignment="1">
      <alignment horizontal="right" vertical="center" indent="1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178" fontId="24" fillId="0" borderId="53" xfId="0" applyNumberFormat="1" applyFont="1" applyBorder="1" applyAlignment="1">
      <alignment horizontal="right" vertical="center" indent="1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178" fontId="24" fillId="0" borderId="45" xfId="0" applyNumberFormat="1" applyFont="1" applyBorder="1" applyAlignment="1">
      <alignment horizontal="right" vertical="center" indent="1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178" fontId="24" fillId="0" borderId="42" xfId="0" applyNumberFormat="1" applyFont="1" applyBorder="1" applyAlignment="1">
      <alignment horizontal="right" vertical="center" indent="1"/>
    </xf>
    <xf numFmtId="0" fontId="7" fillId="0" borderId="18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178" fontId="25" fillId="33" borderId="24" xfId="0" applyNumberFormat="1" applyFont="1" applyFill="1" applyBorder="1" applyAlignment="1">
      <alignment horizontal="center" vertical="center"/>
    </xf>
    <xf numFmtId="0" fontId="26" fillId="33" borderId="54" xfId="0" applyFont="1" applyFill="1" applyBorder="1" applyAlignment="1">
      <alignment horizontal="center" vertical="center"/>
    </xf>
    <xf numFmtId="178" fontId="19" fillId="33" borderId="48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33" borderId="3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33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 readingOrder="2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0" fontId="26" fillId="33" borderId="24" xfId="0" applyFont="1" applyFill="1" applyBorder="1" applyAlignment="1">
      <alignment horizontal="right" vertical="center"/>
    </xf>
    <xf numFmtId="0" fontId="26" fillId="33" borderId="46" xfId="0" applyFont="1" applyFill="1" applyBorder="1" applyAlignment="1">
      <alignment horizontal="right" vertical="center"/>
    </xf>
    <xf numFmtId="0" fontId="26" fillId="33" borderId="2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readingOrder="2"/>
    </xf>
    <xf numFmtId="0" fontId="6" fillId="33" borderId="36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 indent="2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 indent="2"/>
    </xf>
    <xf numFmtId="175" fontId="6" fillId="0" borderId="0" xfId="0" applyNumberFormat="1" applyFont="1" applyFill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 readingOrder="2"/>
    </xf>
    <xf numFmtId="0" fontId="9" fillId="0" borderId="1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7" fillId="0" borderId="49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26" fillId="33" borderId="24" xfId="0" applyFont="1" applyFill="1" applyBorder="1" applyAlignment="1">
      <alignment horizontal="center"/>
    </xf>
    <xf numFmtId="0" fontId="26" fillId="33" borderId="46" xfId="0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right"/>
    </xf>
    <xf numFmtId="0" fontId="31" fillId="0" borderId="12" xfId="0" applyFont="1" applyFill="1" applyBorder="1" applyAlignment="1">
      <alignment horizontal="center" wrapText="1" readingOrder="2"/>
    </xf>
    <xf numFmtId="0" fontId="7" fillId="0" borderId="11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7" fillId="0" borderId="5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46" xfId="0" applyFont="1" applyFill="1" applyBorder="1" applyAlignment="1">
      <alignment horizontal="right"/>
    </xf>
    <xf numFmtId="0" fontId="15" fillId="33" borderId="28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3" fontId="0" fillId="0" borderId="0" xfId="42" applyFill="1" applyAlignment="1">
      <alignment/>
    </xf>
    <xf numFmtId="0" fontId="32" fillId="0" borderId="0" xfId="0" applyFont="1" applyFill="1" applyAlignment="1">
      <alignment/>
    </xf>
    <xf numFmtId="0" fontId="4" fillId="33" borderId="56" xfId="0" applyFont="1" applyFill="1" applyBorder="1" applyAlignment="1">
      <alignment horizontal="centerContinuous" vertical="center"/>
    </xf>
    <xf numFmtId="173" fontId="4" fillId="33" borderId="57" xfId="42" applyFont="1" applyFill="1" applyBorder="1" applyAlignment="1">
      <alignment horizontal="centerContinuous" vertical="center"/>
    </xf>
    <xf numFmtId="0" fontId="4" fillId="33" borderId="58" xfId="0" applyFont="1" applyFill="1" applyBorder="1" applyAlignment="1">
      <alignment horizontal="centerContinuous" vertical="center"/>
    </xf>
    <xf numFmtId="0" fontId="4" fillId="33" borderId="58" xfId="0" applyFont="1" applyFill="1" applyBorder="1" applyAlignment="1">
      <alignment horizontal="center" vertical="center"/>
    </xf>
    <xf numFmtId="178" fontId="4" fillId="33" borderId="2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33" borderId="26" xfId="0" applyFont="1" applyFill="1" applyBorder="1" applyAlignment="1">
      <alignment horizontal="centerContinuous" vertical="center"/>
    </xf>
    <xf numFmtId="1" fontId="4" fillId="33" borderId="59" xfId="42" applyNumberFormat="1" applyFont="1" applyFill="1" applyBorder="1" applyAlignment="1">
      <alignment horizontal="centerContinuous" vertical="center"/>
    </xf>
    <xf numFmtId="0" fontId="4" fillId="33" borderId="60" xfId="0" applyFont="1" applyFill="1" applyBorder="1" applyAlignment="1">
      <alignment horizontal="center" vertical="center"/>
    </xf>
    <xf numFmtId="178" fontId="4" fillId="33" borderId="2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1" fontId="4" fillId="0" borderId="0" xfId="42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33" fillId="0" borderId="4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1" fontId="4" fillId="0" borderId="17" xfId="42" applyNumberFormat="1" applyFont="1" applyFill="1" applyBorder="1" applyAlignment="1">
      <alignment horizontal="centerContinuous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1" fontId="4" fillId="0" borderId="0" xfId="42" applyNumberFormat="1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right" vertical="center"/>
    </xf>
    <xf numFmtId="0" fontId="14" fillId="33" borderId="24" xfId="0" applyFont="1" applyFill="1" applyBorder="1" applyAlignment="1">
      <alignment horizontal="centerContinuous" vertical="center"/>
    </xf>
    <xf numFmtId="1" fontId="14" fillId="33" borderId="46" xfId="42" applyNumberFormat="1" applyFont="1" applyFill="1" applyBorder="1" applyAlignment="1">
      <alignment horizontal="centerContinuous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 readingOrder="2"/>
    </xf>
    <xf numFmtId="0" fontId="14" fillId="33" borderId="63" xfId="0" applyFont="1" applyFill="1" applyBorder="1" applyAlignment="1">
      <alignment horizontal="centerContinuous" vertical="center"/>
    </xf>
    <xf numFmtId="1" fontId="14" fillId="33" borderId="64" xfId="42" applyNumberFormat="1" applyFont="1" applyFill="1" applyBorder="1" applyAlignment="1">
      <alignment horizontal="centerContinuous" vertical="center"/>
    </xf>
    <xf numFmtId="0" fontId="14" fillId="33" borderId="64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Continuous" vertical="center"/>
    </xf>
    <xf numFmtId="0" fontId="4" fillId="0" borderId="66" xfId="0" applyFont="1" applyFill="1" applyBorder="1" applyAlignment="1">
      <alignment horizontal="centerContinuous" vertical="center"/>
    </xf>
    <xf numFmtId="1" fontId="4" fillId="0" borderId="67" xfId="42" applyNumberFormat="1" applyFont="1" applyFill="1" applyBorder="1" applyAlignment="1">
      <alignment horizontal="centerContinuous" vertical="center"/>
    </xf>
    <xf numFmtId="0" fontId="4" fillId="0" borderId="67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right" vertical="center"/>
    </xf>
    <xf numFmtId="0" fontId="17" fillId="33" borderId="24" xfId="0" applyFont="1" applyFill="1" applyBorder="1" applyAlignment="1">
      <alignment horizontal="centerContinuous" vertical="center"/>
    </xf>
    <xf numFmtId="1" fontId="17" fillId="33" borderId="28" xfId="42" applyNumberFormat="1" applyFont="1" applyFill="1" applyBorder="1" applyAlignment="1">
      <alignment horizontal="centerContinuous" vertical="center"/>
    </xf>
    <xf numFmtId="0" fontId="17" fillId="33" borderId="28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right" vertical="center" readingOrder="2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178" fontId="6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8" fillId="0" borderId="0" xfId="0" applyFont="1" applyFill="1" applyAlignment="1">
      <alignment horizontal="left" readingOrder="2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right" vertical="center" readingOrder="2"/>
    </xf>
    <xf numFmtId="179" fontId="24" fillId="0" borderId="25" xfId="0" applyNumberFormat="1" applyFont="1" applyFill="1" applyBorder="1" applyAlignment="1">
      <alignment horizontal="right" vertical="center"/>
    </xf>
    <xf numFmtId="0" fontId="36" fillId="0" borderId="41" xfId="0" applyFont="1" applyFill="1" applyBorder="1" applyAlignment="1">
      <alignment horizontal="right" vertical="center" readingOrder="2"/>
    </xf>
    <xf numFmtId="0" fontId="6" fillId="0" borderId="41" xfId="0" applyFont="1" applyFill="1" applyBorder="1" applyAlignment="1">
      <alignment horizontal="right" vertical="center"/>
    </xf>
    <xf numFmtId="0" fontId="15" fillId="33" borderId="63" xfId="0" applyFont="1" applyFill="1" applyBorder="1" applyAlignment="1">
      <alignment horizontal="centerContinuous" vertical="center"/>
    </xf>
    <xf numFmtId="0" fontId="15" fillId="33" borderId="69" xfId="0" applyFont="1" applyFill="1" applyBorder="1" applyAlignment="1">
      <alignment horizontal="center" vertical="center"/>
    </xf>
    <xf numFmtId="179" fontId="19" fillId="33" borderId="7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179" fontId="6" fillId="0" borderId="2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 readingOrder="2"/>
    </xf>
    <xf numFmtId="0" fontId="15" fillId="33" borderId="66" xfId="0" applyFont="1" applyFill="1" applyBorder="1" applyAlignment="1">
      <alignment horizontal="centerContinuous" vertical="center"/>
    </xf>
    <xf numFmtId="0" fontId="15" fillId="33" borderId="71" xfId="0" applyFont="1" applyFill="1" applyBorder="1" applyAlignment="1">
      <alignment horizontal="center" vertical="center"/>
    </xf>
    <xf numFmtId="179" fontId="15" fillId="33" borderId="72" xfId="0" applyNumberFormat="1" applyFont="1" applyFill="1" applyBorder="1" applyAlignment="1">
      <alignment horizontal="right" vertical="center"/>
    </xf>
    <xf numFmtId="0" fontId="15" fillId="33" borderId="47" xfId="0" applyFont="1" applyFill="1" applyBorder="1" applyAlignment="1">
      <alignment horizontal="center" vertical="center"/>
    </xf>
    <xf numFmtId="179" fontId="15" fillId="33" borderId="48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35" fillId="0" borderId="41" xfId="0" applyNumberFormat="1" applyFont="1" applyFill="1" applyBorder="1" applyAlignment="1">
      <alignment horizontal="right" vertical="center" wrapText="1"/>
    </xf>
    <xf numFmtId="179" fontId="24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Continuous" vertical="center"/>
    </xf>
    <xf numFmtId="0" fontId="36" fillId="0" borderId="51" xfId="0" applyFont="1" applyFill="1" applyBorder="1" applyAlignment="1">
      <alignment horizontal="right" vertical="center"/>
    </xf>
    <xf numFmtId="0" fontId="15" fillId="33" borderId="66" xfId="0" applyFont="1" applyFill="1" applyBorder="1" applyAlignment="1">
      <alignment horizontal="center"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readingOrder="2"/>
    </xf>
    <xf numFmtId="0" fontId="6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6" fillId="33" borderId="36" xfId="0" applyFont="1" applyFill="1" applyBorder="1" applyAlignment="1">
      <alignment horizontal="centerContinuous" vertical="center" wrapText="1"/>
    </xf>
    <xf numFmtId="0" fontId="6" fillId="33" borderId="73" xfId="0" applyFont="1" applyFill="1" applyBorder="1" applyAlignment="1">
      <alignment horizontal="centerContinuous" vertical="center" wrapText="1"/>
    </xf>
    <xf numFmtId="0" fontId="39" fillId="33" borderId="74" xfId="0" applyFont="1" applyFill="1" applyBorder="1" applyAlignment="1">
      <alignment horizontal="centerContinuous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9" fillId="0" borderId="41" xfId="0" applyFont="1" applyFill="1" applyBorder="1" applyAlignment="1">
      <alignment horizontal="center" vertical="center"/>
    </xf>
    <xf numFmtId="174" fontId="24" fillId="0" borderId="25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vertical="center"/>
    </xf>
    <xf numFmtId="0" fontId="15" fillId="33" borderId="28" xfId="0" applyFont="1" applyFill="1" applyBorder="1" applyAlignment="1">
      <alignment vertical="center"/>
    </xf>
    <xf numFmtId="0" fontId="40" fillId="33" borderId="47" xfId="0" applyFont="1" applyFill="1" applyBorder="1" applyAlignment="1">
      <alignment horizontal="centerContinuous" vertical="center"/>
    </xf>
    <xf numFmtId="0" fontId="15" fillId="33" borderId="54" xfId="0" applyFont="1" applyFill="1" applyBorder="1" applyAlignment="1">
      <alignment horizontal="center" vertical="center"/>
    </xf>
    <xf numFmtId="174" fontId="19" fillId="33" borderId="48" xfId="0" applyNumberFormat="1" applyFont="1" applyFill="1" applyBorder="1" applyAlignment="1">
      <alignment horizontal="right" vertical="center"/>
    </xf>
    <xf numFmtId="0" fontId="39" fillId="0" borderId="41" xfId="0" applyFont="1" applyFill="1" applyBorder="1" applyAlignment="1">
      <alignment horizontal="centerContinuous" vertical="center"/>
    </xf>
    <xf numFmtId="0" fontId="6" fillId="0" borderId="51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" fontId="41" fillId="0" borderId="41" xfId="0" applyNumberFormat="1" applyFont="1" applyFill="1" applyBorder="1" applyAlignment="1">
      <alignment horizontal="right" vertical="center" wrapText="1"/>
    </xf>
    <xf numFmtId="174" fontId="24" fillId="0" borderId="25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right" vertical="center" wrapText="1"/>
    </xf>
    <xf numFmtId="1" fontId="39" fillId="0" borderId="41" xfId="0" applyNumberFormat="1" applyFont="1" applyFill="1" applyBorder="1" applyAlignment="1">
      <alignment horizontal="center" vertical="center" wrapText="1"/>
    </xf>
    <xf numFmtId="0" fontId="40" fillId="33" borderId="47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/>
    </xf>
    <xf numFmtId="185" fontId="24" fillId="0" borderId="25" xfId="0" applyNumberFormat="1" applyFont="1" applyFill="1" applyBorder="1" applyAlignment="1">
      <alignment horizontal="right" vertical="center" indent="2"/>
    </xf>
    <xf numFmtId="185" fontId="24" fillId="0" borderId="43" xfId="0" applyNumberFormat="1" applyFont="1" applyFill="1" applyBorder="1" applyAlignment="1">
      <alignment horizontal="right" vertical="center" indent="2"/>
    </xf>
    <xf numFmtId="185" fontId="24" fillId="0" borderId="45" xfId="0" applyNumberFormat="1" applyFont="1" applyFill="1" applyBorder="1" applyAlignment="1">
      <alignment horizontal="right" vertical="center" indent="2"/>
    </xf>
    <xf numFmtId="185" fontId="19" fillId="33" borderId="48" xfId="0" applyNumberFormat="1" applyFont="1" applyFill="1" applyBorder="1" applyAlignment="1">
      <alignment horizontal="right" vertical="center" indent="2"/>
    </xf>
    <xf numFmtId="185" fontId="24" fillId="0" borderId="42" xfId="0" applyNumberFormat="1" applyFont="1" applyFill="1" applyBorder="1" applyAlignment="1">
      <alignment horizontal="right" vertical="center" indent="2"/>
    </xf>
    <xf numFmtId="175" fontId="24" fillId="0" borderId="25" xfId="0" applyNumberFormat="1" applyFont="1" applyFill="1" applyBorder="1" applyAlignment="1">
      <alignment horizontal="right" vertical="center" indent="1"/>
    </xf>
    <xf numFmtId="178" fontId="24" fillId="0" borderId="25" xfId="0" applyNumberFormat="1" applyFont="1" applyFill="1" applyBorder="1" applyAlignment="1">
      <alignment horizontal="right" vertical="center" indent="1"/>
    </xf>
    <xf numFmtId="178" fontId="19" fillId="33" borderId="70" xfId="0" applyNumberFormat="1" applyFont="1" applyFill="1" applyBorder="1" applyAlignment="1">
      <alignment horizontal="right" vertical="center" indent="1"/>
    </xf>
    <xf numFmtId="178" fontId="24" fillId="0" borderId="77" xfId="0" applyNumberFormat="1" applyFont="1" applyBorder="1" applyAlignment="1">
      <alignment horizontal="right" vertical="center" indent="1"/>
    </xf>
    <xf numFmtId="181" fontId="6" fillId="0" borderId="39" xfId="0" applyNumberFormat="1" applyFont="1" applyFill="1" applyBorder="1" applyAlignment="1">
      <alignment horizontal="right" vertical="center" indent="2"/>
    </xf>
    <xf numFmtId="1" fontId="6" fillId="0" borderId="39" xfId="0" applyNumberFormat="1" applyFont="1" applyFill="1" applyBorder="1" applyAlignment="1">
      <alignment horizontal="right" vertical="center" indent="2"/>
    </xf>
    <xf numFmtId="181" fontId="6" fillId="0" borderId="43" xfId="0" applyNumberFormat="1" applyFont="1" applyFill="1" applyBorder="1" applyAlignment="1">
      <alignment horizontal="right" vertical="center" indent="2"/>
    </xf>
    <xf numFmtId="181" fontId="6" fillId="0" borderId="35" xfId="0" applyNumberFormat="1" applyFont="1" applyFill="1" applyBorder="1" applyAlignment="1">
      <alignment horizontal="right" vertical="center" indent="2"/>
    </xf>
    <xf numFmtId="1" fontId="6" fillId="0" borderId="35" xfId="0" applyNumberFormat="1" applyFont="1" applyFill="1" applyBorder="1" applyAlignment="1">
      <alignment horizontal="right" vertical="center" indent="2"/>
    </xf>
    <xf numFmtId="181" fontId="6" fillId="0" borderId="44" xfId="0" applyNumberFormat="1" applyFont="1" applyFill="1" applyBorder="1" applyAlignment="1">
      <alignment horizontal="right" vertical="center" indent="2"/>
    </xf>
    <xf numFmtId="1" fontId="6" fillId="0" borderId="44" xfId="0" applyNumberFormat="1" applyFont="1" applyFill="1" applyBorder="1" applyAlignment="1">
      <alignment horizontal="right" vertical="center" indent="2"/>
    </xf>
    <xf numFmtId="181" fontId="6" fillId="0" borderId="45" xfId="0" applyNumberFormat="1" applyFont="1" applyFill="1" applyBorder="1" applyAlignment="1">
      <alignment horizontal="right" vertical="center" indent="2"/>
    </xf>
    <xf numFmtId="181" fontId="6" fillId="0" borderId="34" xfId="0" applyNumberFormat="1" applyFont="1" applyFill="1" applyBorder="1" applyAlignment="1">
      <alignment horizontal="right" vertical="center" indent="2"/>
    </xf>
    <xf numFmtId="1" fontId="6" fillId="0" borderId="34" xfId="0" applyNumberFormat="1" applyFont="1" applyFill="1" applyBorder="1" applyAlignment="1">
      <alignment horizontal="right" vertical="center" indent="2"/>
    </xf>
    <xf numFmtId="181" fontId="6" fillId="0" borderId="42" xfId="0" applyNumberFormat="1" applyFont="1" applyFill="1" applyBorder="1" applyAlignment="1">
      <alignment horizontal="right" vertical="center" indent="2"/>
    </xf>
    <xf numFmtId="181" fontId="6" fillId="0" borderId="52" xfId="0" applyNumberFormat="1" applyFont="1" applyFill="1" applyBorder="1" applyAlignment="1">
      <alignment horizontal="right" vertical="center" indent="2"/>
    </xf>
    <xf numFmtId="1" fontId="6" fillId="0" borderId="52" xfId="0" applyNumberFormat="1" applyFont="1" applyFill="1" applyBorder="1" applyAlignment="1">
      <alignment horizontal="right" vertical="center" indent="2"/>
    </xf>
    <xf numFmtId="181" fontId="6" fillId="0" borderId="53" xfId="0" applyNumberFormat="1" applyFont="1" applyFill="1" applyBorder="1" applyAlignment="1">
      <alignment horizontal="right" vertical="center" indent="2"/>
    </xf>
    <xf numFmtId="1" fontId="6" fillId="0" borderId="35" xfId="0" applyNumberFormat="1" applyFont="1" applyFill="1" applyBorder="1" applyAlignment="1">
      <alignment horizontal="right" indent="2"/>
    </xf>
    <xf numFmtId="181" fontId="15" fillId="33" borderId="47" xfId="0" applyNumberFormat="1" applyFont="1" applyFill="1" applyBorder="1" applyAlignment="1">
      <alignment horizontal="right" vertical="center" indent="2"/>
    </xf>
    <xf numFmtId="1" fontId="15" fillId="33" borderId="47" xfId="0" applyNumberFormat="1" applyFont="1" applyFill="1" applyBorder="1" applyAlignment="1">
      <alignment horizontal="right" vertical="center" indent="2"/>
    </xf>
    <xf numFmtId="181" fontId="15" fillId="33" borderId="48" xfId="0" applyNumberFormat="1" applyFont="1" applyFill="1" applyBorder="1" applyAlignment="1">
      <alignment horizontal="right" vertical="center" indent="2"/>
    </xf>
    <xf numFmtId="180" fontId="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readingOrder="2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14" fillId="33" borderId="8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14" fillId="33" borderId="84" xfId="0" applyFont="1" applyFill="1" applyBorder="1" applyAlignment="1">
      <alignment horizontal="right" vertical="center"/>
    </xf>
    <xf numFmtId="0" fontId="4" fillId="0" borderId="83" xfId="0" applyFont="1" applyFill="1" applyBorder="1" applyAlignment="1">
      <alignment horizontal="right" vertical="center"/>
    </xf>
    <xf numFmtId="0" fontId="4" fillId="0" borderId="82" xfId="0" applyFont="1" applyFill="1" applyBorder="1" applyAlignment="1">
      <alignment horizontal="center" vertical="top"/>
    </xf>
    <xf numFmtId="0" fontId="17" fillId="33" borderId="84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center" readingOrder="2"/>
    </xf>
    <xf numFmtId="0" fontId="6" fillId="0" borderId="85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15" fillId="33" borderId="54" xfId="0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right" vertical="center" readingOrder="2"/>
    </xf>
    <xf numFmtId="0" fontId="16" fillId="33" borderId="5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8" fillId="0" borderId="30" xfId="0" applyFont="1" applyFill="1" applyBorder="1" applyAlignment="1">
      <alignment horizontal="left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readingOrder="2"/>
    </xf>
    <xf numFmtId="0" fontId="7" fillId="33" borderId="74" xfId="0" applyFont="1" applyFill="1" applyBorder="1" applyAlignment="1">
      <alignment horizontal="center"/>
    </xf>
    <xf numFmtId="0" fontId="7" fillId="33" borderId="86" xfId="0" applyFont="1" applyFill="1" applyBorder="1" applyAlignment="1">
      <alignment horizontal="center"/>
    </xf>
    <xf numFmtId="0" fontId="7" fillId="33" borderId="87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86" xfId="0" applyFont="1" applyFill="1" applyBorder="1" applyAlignment="1">
      <alignment horizontal="center"/>
    </xf>
    <xf numFmtId="0" fontId="6" fillId="33" borderId="87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8" fontId="18" fillId="0" borderId="30" xfId="0" applyNumberFormat="1" applyFont="1" applyFill="1" applyBorder="1" applyAlignment="1">
      <alignment horizontal="left"/>
    </xf>
    <xf numFmtId="0" fontId="7" fillId="33" borderId="58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/>
    </xf>
    <xf numFmtId="0" fontId="6" fillId="33" borderId="88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33" borderId="87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rightToLeft="1" tabSelected="1" zoomScalePageLayoutView="0" workbookViewId="0" topLeftCell="A1">
      <selection activeCell="B55" sqref="B55"/>
    </sheetView>
  </sheetViews>
  <sheetFormatPr defaultColWidth="9.140625" defaultRowHeight="12.75" customHeight="1"/>
  <cols>
    <col min="1" max="1" width="10.8515625" style="145" bestFit="1" customWidth="1"/>
    <col min="2" max="2" width="71.00390625" style="146" customWidth="1"/>
    <col min="3" max="3" width="19.57421875" style="146" bestFit="1" customWidth="1"/>
    <col min="4" max="6" width="9.140625" style="146" customWidth="1"/>
    <col min="7" max="7" width="12.00390625" style="146" bestFit="1" customWidth="1"/>
    <col min="8" max="16384" width="9.140625" style="146" customWidth="1"/>
  </cols>
  <sheetData>
    <row r="1" spans="1:3" s="118" customFormat="1" ht="22.5" customHeight="1">
      <c r="A1" s="369" t="s">
        <v>175</v>
      </c>
      <c r="B1" s="369"/>
      <c r="C1" s="369"/>
    </row>
    <row r="2" spans="1:3" s="118" customFormat="1" ht="22.5" customHeight="1">
      <c r="A2" s="370" t="s">
        <v>176</v>
      </c>
      <c r="B2" s="370"/>
      <c r="C2" s="370"/>
    </row>
    <row r="3" spans="1:3" s="118" customFormat="1" ht="22.5" customHeight="1">
      <c r="A3" s="371" t="s">
        <v>177</v>
      </c>
      <c r="B3" s="371"/>
      <c r="C3" s="371"/>
    </row>
    <row r="4" spans="1:3" s="118" customFormat="1" ht="14.25" customHeight="1" thickBot="1">
      <c r="A4" s="119"/>
      <c r="B4" s="372" t="s">
        <v>178</v>
      </c>
      <c r="C4" s="372"/>
    </row>
    <row r="5" spans="1:3" s="118" customFormat="1" ht="19.5" customHeight="1">
      <c r="A5" s="120" t="s">
        <v>1</v>
      </c>
      <c r="B5" s="373" t="s">
        <v>2</v>
      </c>
      <c r="C5" s="121" t="s">
        <v>179</v>
      </c>
    </row>
    <row r="6" spans="1:3" s="118" customFormat="1" ht="24.75" customHeight="1" thickBot="1">
      <c r="A6" s="122" t="s">
        <v>3</v>
      </c>
      <c r="B6" s="374"/>
      <c r="C6" s="123" t="s">
        <v>180</v>
      </c>
    </row>
    <row r="7" spans="1:3" s="118" customFormat="1" ht="22.5" customHeight="1">
      <c r="A7" s="124">
        <v>10100</v>
      </c>
      <c r="B7" s="125" t="s">
        <v>181</v>
      </c>
      <c r="C7" s="126">
        <v>68214</v>
      </c>
    </row>
    <row r="8" spans="1:3" s="118" customFormat="1" ht="22.5" customHeight="1">
      <c r="A8" s="127">
        <v>15300</v>
      </c>
      <c r="B8" s="128" t="s">
        <v>120</v>
      </c>
      <c r="C8" s="129">
        <v>2</v>
      </c>
    </row>
    <row r="9" spans="1:3" s="118" customFormat="1" ht="22.5" customHeight="1">
      <c r="A9" s="127">
        <v>10200</v>
      </c>
      <c r="B9" s="128" t="s">
        <v>182</v>
      </c>
      <c r="C9" s="129">
        <v>3</v>
      </c>
    </row>
    <row r="10" spans="1:3" s="118" customFormat="1" ht="22.5" customHeight="1">
      <c r="A10" s="127">
        <v>10400</v>
      </c>
      <c r="B10" s="128" t="s">
        <v>183</v>
      </c>
      <c r="C10" s="129">
        <v>463</v>
      </c>
    </row>
    <row r="11" spans="1:3" s="118" customFormat="1" ht="22.5" customHeight="1">
      <c r="A11" s="127">
        <v>10500</v>
      </c>
      <c r="B11" s="128" t="s">
        <v>184</v>
      </c>
      <c r="C11" s="129">
        <v>546253</v>
      </c>
    </row>
    <row r="12" spans="1:3" s="118" customFormat="1" ht="22.5" customHeight="1">
      <c r="A12" s="127">
        <v>10600</v>
      </c>
      <c r="B12" s="128" t="s">
        <v>185</v>
      </c>
      <c r="C12" s="129">
        <v>4115</v>
      </c>
    </row>
    <row r="13" spans="1:3" s="118" customFormat="1" ht="22.5" customHeight="1">
      <c r="A13" s="127">
        <v>10700</v>
      </c>
      <c r="B13" s="128" t="s">
        <v>186</v>
      </c>
      <c r="C13" s="129">
        <v>188</v>
      </c>
    </row>
    <row r="14" spans="1:3" s="118" customFormat="1" ht="22.5" customHeight="1">
      <c r="A14" s="127">
        <v>10800</v>
      </c>
      <c r="B14" s="128" t="s">
        <v>187</v>
      </c>
      <c r="C14" s="129">
        <v>597</v>
      </c>
    </row>
    <row r="15" spans="1:3" s="118" customFormat="1" ht="22.5" customHeight="1">
      <c r="A15" s="127">
        <v>10900</v>
      </c>
      <c r="B15" s="128" t="s">
        <v>4</v>
      </c>
      <c r="C15" s="129">
        <v>12448</v>
      </c>
    </row>
    <row r="16" spans="1:3" s="118" customFormat="1" ht="22.5" customHeight="1">
      <c r="A16" s="127">
        <v>11000</v>
      </c>
      <c r="B16" s="128" t="s">
        <v>188</v>
      </c>
      <c r="C16" s="129">
        <v>9364</v>
      </c>
    </row>
    <row r="17" spans="1:3" s="118" customFormat="1" ht="22.5" customHeight="1">
      <c r="A17" s="127">
        <v>11100</v>
      </c>
      <c r="B17" s="128" t="s">
        <v>131</v>
      </c>
      <c r="C17" s="129">
        <v>5635</v>
      </c>
    </row>
    <row r="18" spans="1:3" s="118" customFormat="1" ht="22.5" customHeight="1">
      <c r="A18" s="127">
        <v>11200</v>
      </c>
      <c r="B18" s="128" t="s">
        <v>189</v>
      </c>
      <c r="C18" s="129">
        <v>426</v>
      </c>
    </row>
    <row r="19" spans="1:3" s="118" customFormat="1" ht="22.5" customHeight="1">
      <c r="A19" s="127">
        <v>11300</v>
      </c>
      <c r="B19" s="128" t="s">
        <v>190</v>
      </c>
      <c r="C19" s="129">
        <v>31753</v>
      </c>
    </row>
    <row r="20" spans="1:3" s="118" customFormat="1" ht="22.5" customHeight="1">
      <c r="A20" s="127">
        <v>11400</v>
      </c>
      <c r="B20" s="128" t="s">
        <v>191</v>
      </c>
      <c r="C20" s="129">
        <v>2527</v>
      </c>
    </row>
    <row r="21" spans="1:3" s="118" customFormat="1" ht="22.5" customHeight="1">
      <c r="A21" s="127">
        <v>11500</v>
      </c>
      <c r="B21" s="128" t="s">
        <v>192</v>
      </c>
      <c r="C21" s="129">
        <v>1420</v>
      </c>
    </row>
    <row r="22" spans="1:3" s="118" customFormat="1" ht="22.5" customHeight="1">
      <c r="A22" s="127">
        <v>11600</v>
      </c>
      <c r="B22" s="128" t="s">
        <v>193</v>
      </c>
      <c r="C22" s="129">
        <v>450</v>
      </c>
    </row>
    <row r="23" spans="1:3" s="118" customFormat="1" ht="22.5" customHeight="1">
      <c r="A23" s="127">
        <v>11700</v>
      </c>
      <c r="B23" s="128" t="s">
        <v>194</v>
      </c>
      <c r="C23" s="129">
        <v>16467</v>
      </c>
    </row>
    <row r="24" spans="1:3" s="118" customFormat="1" ht="22.5" customHeight="1">
      <c r="A24" s="127">
        <v>11900</v>
      </c>
      <c r="B24" s="128" t="s">
        <v>195</v>
      </c>
      <c r="C24" s="129">
        <v>52946</v>
      </c>
    </row>
    <row r="25" spans="1:3" s="118" customFormat="1" ht="22.5" customHeight="1">
      <c r="A25" s="127">
        <v>12100</v>
      </c>
      <c r="B25" s="128" t="s">
        <v>5</v>
      </c>
      <c r="C25" s="129">
        <v>17355</v>
      </c>
    </row>
    <row r="26" spans="1:3" s="118" customFormat="1" ht="22.5" customHeight="1">
      <c r="A26" s="127">
        <v>12200</v>
      </c>
      <c r="B26" s="128" t="s">
        <v>6</v>
      </c>
      <c r="C26" s="129">
        <v>2</v>
      </c>
    </row>
    <row r="27" spans="1:3" s="118" customFormat="1" ht="22.5" customHeight="1">
      <c r="A27" s="127">
        <v>12300</v>
      </c>
      <c r="B27" s="128" t="s">
        <v>196</v>
      </c>
      <c r="C27" s="129">
        <v>15504</v>
      </c>
    </row>
    <row r="28" spans="1:3" s="118" customFormat="1" ht="22.5" customHeight="1">
      <c r="A28" s="127">
        <v>12400</v>
      </c>
      <c r="B28" s="128" t="s">
        <v>197</v>
      </c>
      <c r="C28" s="129">
        <v>3</v>
      </c>
    </row>
    <row r="29" spans="1:3" s="118" customFormat="1" ht="22.5" customHeight="1">
      <c r="A29" s="127">
        <v>12700</v>
      </c>
      <c r="B29" s="128" t="s">
        <v>198</v>
      </c>
      <c r="C29" s="129">
        <v>2627</v>
      </c>
    </row>
    <row r="30" spans="1:3" s="118" customFormat="1" ht="23.25">
      <c r="A30" s="127">
        <v>13000</v>
      </c>
      <c r="B30" s="128" t="s">
        <v>199</v>
      </c>
      <c r="C30" s="129">
        <v>6</v>
      </c>
    </row>
    <row r="31" spans="1:3" s="118" customFormat="1" ht="23.25">
      <c r="A31" s="127">
        <v>13100</v>
      </c>
      <c r="B31" s="128" t="s">
        <v>7</v>
      </c>
      <c r="C31" s="129">
        <v>10</v>
      </c>
    </row>
    <row r="32" spans="1:3" s="118" customFormat="1" ht="23.25">
      <c r="A32" s="127">
        <v>13700</v>
      </c>
      <c r="B32" s="128" t="s">
        <v>8</v>
      </c>
      <c r="C32" s="129">
        <v>4749</v>
      </c>
    </row>
    <row r="33" spans="1:3" s="118" customFormat="1" ht="23.25">
      <c r="A33" s="127">
        <v>14000</v>
      </c>
      <c r="B33" s="128" t="s">
        <v>130</v>
      </c>
      <c r="C33" s="129">
        <v>63</v>
      </c>
    </row>
    <row r="34" spans="1:3" s="118" customFormat="1" ht="23.25">
      <c r="A34" s="127">
        <v>14200</v>
      </c>
      <c r="B34" s="128" t="s">
        <v>200</v>
      </c>
      <c r="C34" s="129">
        <v>141617</v>
      </c>
    </row>
    <row r="35" spans="1:3" s="118" customFormat="1" ht="24" thickBot="1">
      <c r="A35" s="130">
        <v>15000</v>
      </c>
      <c r="B35" s="131" t="s">
        <v>9</v>
      </c>
      <c r="C35" s="132">
        <v>453</v>
      </c>
    </row>
    <row r="36" spans="1:3" s="118" customFormat="1" ht="23.25">
      <c r="A36" s="133">
        <v>15200</v>
      </c>
      <c r="B36" s="134" t="s">
        <v>201</v>
      </c>
      <c r="C36" s="135">
        <v>609</v>
      </c>
    </row>
    <row r="37" spans="1:3" s="118" customFormat="1" ht="24.75" customHeight="1">
      <c r="A37" s="127">
        <v>15500</v>
      </c>
      <c r="B37" s="128" t="s">
        <v>202</v>
      </c>
      <c r="C37" s="129">
        <v>899</v>
      </c>
    </row>
    <row r="38" spans="1:3" s="118" customFormat="1" ht="22.5" customHeight="1">
      <c r="A38" s="136">
        <v>15700</v>
      </c>
      <c r="B38" s="137" t="s">
        <v>203</v>
      </c>
      <c r="C38" s="138">
        <v>36</v>
      </c>
    </row>
    <row r="39" spans="1:3" s="118" customFormat="1" ht="22.5" customHeight="1">
      <c r="A39" s="127">
        <v>15900</v>
      </c>
      <c r="B39" s="128" t="s">
        <v>121</v>
      </c>
      <c r="C39" s="129">
        <v>249</v>
      </c>
    </row>
    <row r="40" spans="1:3" s="118" customFormat="1" ht="22.5" customHeight="1">
      <c r="A40" s="127">
        <v>16000</v>
      </c>
      <c r="B40" s="128" t="s">
        <v>204</v>
      </c>
      <c r="C40" s="129">
        <v>3</v>
      </c>
    </row>
    <row r="41" spans="1:3" s="118" customFormat="1" ht="22.5" customHeight="1">
      <c r="A41" s="127">
        <v>16100</v>
      </c>
      <c r="B41" s="128" t="s">
        <v>115</v>
      </c>
      <c r="C41" s="129">
        <v>6</v>
      </c>
    </row>
    <row r="42" spans="1:3" s="118" customFormat="1" ht="22.5" customHeight="1">
      <c r="A42" s="127">
        <v>16200</v>
      </c>
      <c r="B42" s="128" t="s">
        <v>205</v>
      </c>
      <c r="C42" s="129">
        <v>3781</v>
      </c>
    </row>
    <row r="43" spans="1:3" s="118" customFormat="1" ht="22.5" customHeight="1">
      <c r="A43" s="127">
        <v>16500</v>
      </c>
      <c r="B43" s="128" t="s">
        <v>10</v>
      </c>
      <c r="C43" s="129">
        <v>244</v>
      </c>
    </row>
    <row r="44" spans="1:3" s="118" customFormat="1" ht="22.5" customHeight="1">
      <c r="A44" s="127">
        <v>16700</v>
      </c>
      <c r="B44" s="128" t="s">
        <v>11</v>
      </c>
      <c r="C44" s="129">
        <v>13020</v>
      </c>
    </row>
    <row r="45" spans="1:3" s="118" customFormat="1" ht="22.5" customHeight="1">
      <c r="A45" s="127">
        <v>16800</v>
      </c>
      <c r="B45" s="128" t="s">
        <v>68</v>
      </c>
      <c r="C45" s="129">
        <v>8</v>
      </c>
    </row>
    <row r="46" spans="1:3" s="118" customFormat="1" ht="22.5" customHeight="1">
      <c r="A46" s="127">
        <v>16900</v>
      </c>
      <c r="B46" s="128" t="s">
        <v>206</v>
      </c>
      <c r="C46" s="129">
        <v>156</v>
      </c>
    </row>
    <row r="47" spans="1:3" s="118" customFormat="1" ht="22.5" customHeight="1">
      <c r="A47" s="127">
        <v>17600</v>
      </c>
      <c r="B47" s="128" t="s">
        <v>207</v>
      </c>
      <c r="C47" s="129">
        <v>256315</v>
      </c>
    </row>
    <row r="48" spans="1:3" s="118" customFormat="1" ht="22.5" customHeight="1">
      <c r="A48" s="127">
        <v>17700</v>
      </c>
      <c r="B48" s="128" t="s">
        <v>71</v>
      </c>
      <c r="C48" s="129">
        <v>5</v>
      </c>
    </row>
    <row r="49" spans="1:3" s="118" customFormat="1" ht="22.5" customHeight="1">
      <c r="A49" s="127">
        <v>17800</v>
      </c>
      <c r="B49" s="128" t="s">
        <v>12</v>
      </c>
      <c r="C49" s="129">
        <v>2129</v>
      </c>
    </row>
    <row r="50" spans="1:3" s="118" customFormat="1" ht="22.5" customHeight="1">
      <c r="A50" s="127">
        <v>18300</v>
      </c>
      <c r="B50" s="128" t="s">
        <v>112</v>
      </c>
      <c r="C50" s="129">
        <v>8232</v>
      </c>
    </row>
    <row r="51" spans="1:3" s="118" customFormat="1" ht="22.5" customHeight="1">
      <c r="A51" s="127">
        <v>18400</v>
      </c>
      <c r="B51" s="128" t="s">
        <v>127</v>
      </c>
      <c r="C51" s="129">
        <v>735</v>
      </c>
    </row>
    <row r="52" spans="1:3" s="118" customFormat="1" ht="22.5" customHeight="1">
      <c r="A52" s="127">
        <v>18500</v>
      </c>
      <c r="B52" s="128" t="s">
        <v>138</v>
      </c>
      <c r="C52" s="129">
        <v>1</v>
      </c>
    </row>
    <row r="53" spans="1:3" s="118" customFormat="1" ht="22.5" customHeight="1">
      <c r="A53" s="127">
        <v>18600</v>
      </c>
      <c r="B53" s="128" t="s">
        <v>113</v>
      </c>
      <c r="C53" s="129">
        <v>1061</v>
      </c>
    </row>
    <row r="54" spans="1:3" s="118" customFormat="1" ht="22.5" customHeight="1">
      <c r="A54" s="127">
        <v>18900</v>
      </c>
      <c r="B54" s="128" t="s">
        <v>136</v>
      </c>
      <c r="C54" s="129">
        <v>1</v>
      </c>
    </row>
    <row r="55" spans="1:3" s="118" customFormat="1" ht="22.5" customHeight="1">
      <c r="A55" s="127">
        <v>19200</v>
      </c>
      <c r="B55" s="128" t="s">
        <v>143</v>
      </c>
      <c r="C55" s="129">
        <v>2592</v>
      </c>
    </row>
    <row r="56" spans="1:3" s="118" customFormat="1" ht="22.5" customHeight="1">
      <c r="A56" s="127">
        <v>19400</v>
      </c>
      <c r="B56" s="139" t="s">
        <v>132</v>
      </c>
      <c r="C56" s="129">
        <v>49438</v>
      </c>
    </row>
    <row r="57" spans="1:3" s="118" customFormat="1" ht="22.5" customHeight="1">
      <c r="A57" s="124">
        <v>19500</v>
      </c>
      <c r="B57" s="125" t="s">
        <v>145</v>
      </c>
      <c r="C57" s="126">
        <v>263</v>
      </c>
    </row>
    <row r="58" spans="1:3" s="118" customFormat="1" ht="22.5" customHeight="1">
      <c r="A58" s="127">
        <v>19600</v>
      </c>
      <c r="B58" s="139" t="s">
        <v>208</v>
      </c>
      <c r="C58" s="129">
        <v>104</v>
      </c>
    </row>
    <row r="59" spans="1:3" s="118" customFormat="1" ht="22.5" customHeight="1">
      <c r="A59" s="124">
        <v>19700</v>
      </c>
      <c r="B59" s="125" t="s">
        <v>174</v>
      </c>
      <c r="C59" s="126">
        <v>31272</v>
      </c>
    </row>
    <row r="60" spans="1:3" s="118" customFormat="1" ht="22.5" customHeight="1">
      <c r="A60" s="127">
        <v>20400</v>
      </c>
      <c r="B60" s="128" t="s">
        <v>209</v>
      </c>
      <c r="C60" s="129">
        <v>200</v>
      </c>
    </row>
    <row r="61" spans="1:7" s="118" customFormat="1" ht="22.5" customHeight="1">
      <c r="A61" s="127">
        <v>20600</v>
      </c>
      <c r="B61" s="128" t="s">
        <v>210</v>
      </c>
      <c r="C61" s="129">
        <v>515813</v>
      </c>
      <c r="G61" s="140"/>
    </row>
    <row r="62" spans="1:3" s="118" customFormat="1" ht="22.5" customHeight="1">
      <c r="A62" s="127">
        <v>40500</v>
      </c>
      <c r="B62" s="128" t="s">
        <v>211</v>
      </c>
      <c r="C62" s="129">
        <v>512079</v>
      </c>
    </row>
    <row r="63" spans="1:3" s="118" customFormat="1" ht="22.5" customHeight="1" thickBot="1">
      <c r="A63" s="133">
        <v>19000</v>
      </c>
      <c r="B63" s="141" t="s">
        <v>212</v>
      </c>
      <c r="C63" s="126">
        <v>65089</v>
      </c>
    </row>
    <row r="64" spans="1:3" s="118" customFormat="1" ht="22.5" customHeight="1" thickBot="1">
      <c r="A64" s="142"/>
      <c r="B64" s="143" t="s">
        <v>213</v>
      </c>
      <c r="C64" s="144">
        <f>SUM(C7:C63)</f>
        <v>2400000</v>
      </c>
    </row>
  </sheetData>
  <sheetProtection/>
  <mergeCells count="5">
    <mergeCell ref="A1:C1"/>
    <mergeCell ref="A2:C2"/>
    <mergeCell ref="A3:C3"/>
    <mergeCell ref="B4:C4"/>
    <mergeCell ref="B5:B6"/>
  </mergeCells>
  <printOptions horizontalCentered="1"/>
  <pageMargins left="0.7480314960629921" right="0.9448818897637796" top="0.7874015748031497" bottom="0.7874015748031497" header="0.1968503937007874" footer="0.5118110236220472"/>
  <pageSetup horizontalDpi="600" verticalDpi="600" orientation="portrait" paperSize="9" scale="92" r:id="rId1"/>
  <headerFooter alignWithMargins="0">
    <oddFooter>&amp;Cصفحة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showGridLines="0" rightToLeft="1" zoomScalePageLayoutView="0" workbookViewId="0" topLeftCell="A1">
      <selection activeCell="D87" sqref="D87:D112"/>
    </sheetView>
  </sheetViews>
  <sheetFormatPr defaultColWidth="9.140625" defaultRowHeight="12.75"/>
  <cols>
    <col min="1" max="1" width="12.00390625" style="146" customWidth="1"/>
    <col min="2" max="2" width="4.7109375" style="146" customWidth="1"/>
    <col min="3" max="3" width="64.421875" style="146" customWidth="1"/>
    <col min="4" max="4" width="23.421875" style="119" bestFit="1" customWidth="1"/>
    <col min="5" max="16384" width="9.140625" style="146" customWidth="1"/>
  </cols>
  <sheetData>
    <row r="1" spans="1:4" ht="19.5" customHeight="1">
      <c r="A1" s="385" t="s">
        <v>214</v>
      </c>
      <c r="B1" s="385"/>
      <c r="C1" s="385"/>
      <c r="D1" s="385"/>
    </row>
    <row r="2" spans="1:4" s="118" customFormat="1" ht="19.5" customHeight="1">
      <c r="A2" s="371" t="s">
        <v>215</v>
      </c>
      <c r="B2" s="371"/>
      <c r="C2" s="371"/>
      <c r="D2" s="371"/>
    </row>
    <row r="3" spans="1:4" s="118" customFormat="1" ht="19.5" customHeight="1">
      <c r="A3" s="371" t="s">
        <v>216</v>
      </c>
      <c r="B3" s="371"/>
      <c r="C3" s="371"/>
      <c r="D3" s="371"/>
    </row>
    <row r="4" spans="1:4" ht="14.25" customHeight="1" thickBot="1">
      <c r="A4" s="375" t="s">
        <v>178</v>
      </c>
      <c r="B4" s="375"/>
      <c r="C4" s="375"/>
      <c r="D4" s="375"/>
    </row>
    <row r="5" spans="1:4" s="148" customFormat="1" ht="20.25" customHeight="1">
      <c r="A5" s="147" t="s">
        <v>1</v>
      </c>
      <c r="B5" s="376" t="s">
        <v>2</v>
      </c>
      <c r="C5" s="377"/>
      <c r="D5" s="121" t="s">
        <v>179</v>
      </c>
    </row>
    <row r="6" spans="1:4" s="148" customFormat="1" ht="20.25" customHeight="1" thickBot="1">
      <c r="A6" s="149" t="s">
        <v>3</v>
      </c>
      <c r="B6" s="378"/>
      <c r="C6" s="379"/>
      <c r="D6" s="123" t="s">
        <v>180</v>
      </c>
    </row>
    <row r="7" spans="1:4" s="118" customFormat="1" ht="21" customHeight="1">
      <c r="A7" s="150"/>
      <c r="B7" s="151" t="s">
        <v>14</v>
      </c>
      <c r="C7" s="4" t="s">
        <v>217</v>
      </c>
      <c r="D7" s="320"/>
    </row>
    <row r="8" spans="1:4" s="155" customFormat="1" ht="21" customHeight="1">
      <c r="A8" s="152">
        <v>15300</v>
      </c>
      <c r="B8" s="153"/>
      <c r="C8" s="154" t="s">
        <v>120</v>
      </c>
      <c r="D8" s="321">
        <v>2</v>
      </c>
    </row>
    <row r="9" spans="1:4" s="155" customFormat="1" ht="21" customHeight="1">
      <c r="A9" s="152">
        <v>10200</v>
      </c>
      <c r="B9" s="153"/>
      <c r="C9" s="154" t="s">
        <v>182</v>
      </c>
      <c r="D9" s="321">
        <v>3</v>
      </c>
    </row>
    <row r="10" spans="1:4" s="155" customFormat="1" ht="21" customHeight="1">
      <c r="A10" s="152">
        <v>10400</v>
      </c>
      <c r="B10" s="153"/>
      <c r="C10" s="154" t="s">
        <v>218</v>
      </c>
      <c r="D10" s="321">
        <v>463</v>
      </c>
    </row>
    <row r="11" spans="1:4" s="155" customFormat="1" ht="21" customHeight="1">
      <c r="A11" s="152">
        <v>10500</v>
      </c>
      <c r="B11" s="153"/>
      <c r="C11" s="154" t="s">
        <v>219</v>
      </c>
      <c r="D11" s="321">
        <v>546253</v>
      </c>
    </row>
    <row r="12" spans="1:4" s="155" customFormat="1" ht="21" customHeight="1">
      <c r="A12" s="152">
        <v>10600</v>
      </c>
      <c r="B12" s="153"/>
      <c r="C12" s="154" t="s">
        <v>15</v>
      </c>
      <c r="D12" s="321">
        <v>4115</v>
      </c>
    </row>
    <row r="13" spans="1:4" s="155" customFormat="1" ht="21" customHeight="1">
      <c r="A13" s="152">
        <v>12200</v>
      </c>
      <c r="B13" s="153"/>
      <c r="C13" s="154" t="s">
        <v>6</v>
      </c>
      <c r="D13" s="321">
        <v>2</v>
      </c>
    </row>
    <row r="14" spans="1:4" s="155" customFormat="1" ht="21" customHeight="1">
      <c r="A14" s="152">
        <v>12700</v>
      </c>
      <c r="B14" s="153"/>
      <c r="C14" s="154" t="s">
        <v>220</v>
      </c>
      <c r="D14" s="321">
        <v>2627</v>
      </c>
    </row>
    <row r="15" spans="1:4" s="155" customFormat="1" ht="21" customHeight="1">
      <c r="A15" s="152">
        <v>13000</v>
      </c>
      <c r="B15" s="153"/>
      <c r="C15" s="154" t="s">
        <v>221</v>
      </c>
      <c r="D15" s="321">
        <v>6</v>
      </c>
    </row>
    <row r="16" spans="1:4" s="155" customFormat="1" ht="21" customHeight="1">
      <c r="A16" s="152">
        <v>14000</v>
      </c>
      <c r="B16" s="153"/>
      <c r="C16" s="154" t="s">
        <v>222</v>
      </c>
      <c r="D16" s="321">
        <v>63</v>
      </c>
    </row>
    <row r="17" spans="1:4" s="155" customFormat="1" ht="21" customHeight="1">
      <c r="A17" s="152">
        <v>16000</v>
      </c>
      <c r="B17" s="153"/>
      <c r="C17" s="154" t="s">
        <v>223</v>
      </c>
      <c r="D17" s="321">
        <v>3</v>
      </c>
    </row>
    <row r="18" spans="1:4" s="155" customFormat="1" ht="21" customHeight="1">
      <c r="A18" s="152">
        <v>16100</v>
      </c>
      <c r="B18" s="153"/>
      <c r="C18" s="154" t="s">
        <v>115</v>
      </c>
      <c r="D18" s="321">
        <v>6</v>
      </c>
    </row>
    <row r="19" spans="1:4" s="155" customFormat="1" ht="21" customHeight="1">
      <c r="A19" s="152">
        <v>17700</v>
      </c>
      <c r="B19" s="153"/>
      <c r="C19" s="153" t="s">
        <v>71</v>
      </c>
      <c r="D19" s="321">
        <v>5</v>
      </c>
    </row>
    <row r="20" spans="1:4" s="155" customFormat="1" ht="21" customHeight="1" thickBot="1">
      <c r="A20" s="156">
        <v>18300</v>
      </c>
      <c r="B20" s="157"/>
      <c r="C20" s="158" t="s">
        <v>112</v>
      </c>
      <c r="D20" s="322">
        <v>8232</v>
      </c>
    </row>
    <row r="21" spans="1:4" s="155" customFormat="1" ht="21" customHeight="1" thickBot="1">
      <c r="A21" s="159"/>
      <c r="B21" s="160"/>
      <c r="C21" s="161" t="s">
        <v>16</v>
      </c>
      <c r="D21" s="323">
        <f>SUM(D8:D20)</f>
        <v>561780</v>
      </c>
    </row>
    <row r="22" spans="1:4" s="155" customFormat="1" ht="21" customHeight="1">
      <c r="A22" s="150"/>
      <c r="B22" s="151" t="s">
        <v>224</v>
      </c>
      <c r="C22" s="4" t="s">
        <v>225</v>
      </c>
      <c r="D22" s="320"/>
    </row>
    <row r="23" spans="1:4" s="155" customFormat="1" ht="21" customHeight="1" thickBot="1">
      <c r="A23" s="156">
        <v>20400</v>
      </c>
      <c r="B23" s="157"/>
      <c r="C23" s="158" t="s">
        <v>226</v>
      </c>
      <c r="D23" s="322">
        <v>200</v>
      </c>
    </row>
    <row r="24" spans="1:4" s="155" customFormat="1" ht="21" customHeight="1" thickBot="1">
      <c r="A24" s="159"/>
      <c r="B24" s="160"/>
      <c r="C24" s="161" t="s">
        <v>227</v>
      </c>
      <c r="D24" s="323">
        <f>SUM(D22:D23)</f>
        <v>200</v>
      </c>
    </row>
    <row r="25" spans="1:4" s="118" customFormat="1" ht="21" customHeight="1">
      <c r="A25" s="150"/>
      <c r="B25" s="151" t="s">
        <v>17</v>
      </c>
      <c r="C25" s="4" t="s">
        <v>228</v>
      </c>
      <c r="D25" s="320"/>
    </row>
    <row r="26" spans="1:4" s="155" customFormat="1" ht="21" customHeight="1">
      <c r="A26" s="152">
        <v>10700</v>
      </c>
      <c r="B26" s="153"/>
      <c r="C26" s="154" t="s">
        <v>229</v>
      </c>
      <c r="D26" s="321">
        <v>188</v>
      </c>
    </row>
    <row r="27" spans="1:4" s="155" customFormat="1" ht="21" customHeight="1">
      <c r="A27" s="152">
        <v>11200</v>
      </c>
      <c r="B27" s="153"/>
      <c r="C27" s="154" t="s">
        <v>230</v>
      </c>
      <c r="D27" s="321">
        <v>426</v>
      </c>
    </row>
    <row r="28" spans="1:4" s="155" customFormat="1" ht="21" customHeight="1">
      <c r="A28" s="152">
        <v>12400</v>
      </c>
      <c r="B28" s="153"/>
      <c r="C28" s="154" t="s">
        <v>169</v>
      </c>
      <c r="D28" s="321">
        <v>3</v>
      </c>
    </row>
    <row r="29" spans="1:4" s="155" customFormat="1" ht="21" customHeight="1">
      <c r="A29" s="152">
        <v>16200</v>
      </c>
      <c r="B29" s="153"/>
      <c r="C29" s="154" t="s">
        <v>231</v>
      </c>
      <c r="D29" s="321">
        <v>3781</v>
      </c>
    </row>
    <row r="30" spans="1:4" s="155" customFormat="1" ht="21" customHeight="1">
      <c r="A30" s="152">
        <v>19200</v>
      </c>
      <c r="B30" s="153"/>
      <c r="C30" s="154" t="s">
        <v>232</v>
      </c>
      <c r="D30" s="321">
        <v>2592</v>
      </c>
    </row>
    <row r="31" spans="1:4" s="155" customFormat="1" ht="21" customHeight="1">
      <c r="A31" s="152">
        <v>19500</v>
      </c>
      <c r="B31" s="153"/>
      <c r="C31" s="154" t="s">
        <v>233</v>
      </c>
      <c r="D31" s="321">
        <v>263</v>
      </c>
    </row>
    <row r="32" spans="1:4" s="155" customFormat="1" ht="21" customHeight="1" thickBot="1">
      <c r="A32" s="162">
        <v>20600</v>
      </c>
      <c r="B32" s="163"/>
      <c r="C32" s="164" t="s">
        <v>234</v>
      </c>
      <c r="D32" s="320">
        <v>515813</v>
      </c>
    </row>
    <row r="33" spans="1:4" s="155" customFormat="1" ht="21" customHeight="1" thickBot="1">
      <c r="A33" s="159"/>
      <c r="B33" s="160"/>
      <c r="C33" s="161" t="s">
        <v>125</v>
      </c>
      <c r="D33" s="323">
        <f>SUM(D26:D32)</f>
        <v>523066</v>
      </c>
    </row>
    <row r="34" spans="1:4" s="118" customFormat="1" ht="21" customHeight="1">
      <c r="A34" s="150"/>
      <c r="B34" s="151" t="s">
        <v>18</v>
      </c>
      <c r="C34" s="4" t="s">
        <v>235</v>
      </c>
      <c r="D34" s="320"/>
    </row>
    <row r="35" spans="1:4" s="155" customFormat="1" ht="21" customHeight="1">
      <c r="A35" s="165">
        <v>11300</v>
      </c>
      <c r="B35" s="153"/>
      <c r="C35" s="154" t="s">
        <v>236</v>
      </c>
      <c r="D35" s="321">
        <v>10</v>
      </c>
    </row>
    <row r="36" spans="1:4" s="155" customFormat="1" ht="21" customHeight="1">
      <c r="A36" s="152">
        <v>11400</v>
      </c>
      <c r="B36" s="153"/>
      <c r="C36" s="154" t="s">
        <v>19</v>
      </c>
      <c r="D36" s="321">
        <v>2527</v>
      </c>
    </row>
    <row r="37" spans="1:4" s="155" customFormat="1" ht="21" customHeight="1">
      <c r="A37" s="152">
        <v>13700</v>
      </c>
      <c r="B37" s="153"/>
      <c r="C37" s="154" t="s">
        <v>8</v>
      </c>
      <c r="D37" s="321">
        <v>4749</v>
      </c>
    </row>
    <row r="38" spans="1:4" s="155" customFormat="1" ht="21" customHeight="1">
      <c r="A38" s="152">
        <v>15200</v>
      </c>
      <c r="B38" s="153"/>
      <c r="C38" s="154" t="s">
        <v>201</v>
      </c>
      <c r="D38" s="321">
        <v>609</v>
      </c>
    </row>
    <row r="39" spans="1:4" s="155" customFormat="1" ht="21" customHeight="1">
      <c r="A39" s="152">
        <v>15500</v>
      </c>
      <c r="B39" s="153"/>
      <c r="C39" s="154" t="s">
        <v>237</v>
      </c>
      <c r="D39" s="321">
        <v>899</v>
      </c>
    </row>
    <row r="40" spans="1:4" s="155" customFormat="1" ht="21" customHeight="1">
      <c r="A40" s="152">
        <v>16800</v>
      </c>
      <c r="B40" s="153"/>
      <c r="C40" s="154" t="s">
        <v>68</v>
      </c>
      <c r="D40" s="321">
        <v>8</v>
      </c>
    </row>
    <row r="41" spans="1:4" s="155" customFormat="1" ht="21" customHeight="1">
      <c r="A41" s="152">
        <v>16900</v>
      </c>
      <c r="B41" s="153"/>
      <c r="C41" s="154" t="s">
        <v>206</v>
      </c>
      <c r="D41" s="321">
        <v>156</v>
      </c>
    </row>
    <row r="42" spans="1:4" s="155" customFormat="1" ht="21" customHeight="1">
      <c r="A42" s="166">
        <v>17600</v>
      </c>
      <c r="B42" s="163"/>
      <c r="C42" s="167" t="s">
        <v>238</v>
      </c>
      <c r="D42" s="320">
        <v>1655</v>
      </c>
    </row>
    <row r="43" spans="1:4" s="155" customFormat="1" ht="21" customHeight="1" thickBot="1">
      <c r="A43" s="152">
        <v>18500</v>
      </c>
      <c r="B43" s="153"/>
      <c r="C43" s="154" t="s">
        <v>138</v>
      </c>
      <c r="D43" s="321">
        <v>1</v>
      </c>
    </row>
    <row r="44" spans="1:4" s="155" customFormat="1" ht="24" thickBot="1">
      <c r="A44" s="159"/>
      <c r="B44" s="160"/>
      <c r="C44" s="161" t="s">
        <v>20</v>
      </c>
      <c r="D44" s="323">
        <f>SUM(D35:D43)</f>
        <v>10614</v>
      </c>
    </row>
    <row r="45" spans="1:5" s="155" customFormat="1" ht="23.25">
      <c r="A45" s="384" t="s">
        <v>239</v>
      </c>
      <c r="B45" s="384"/>
      <c r="C45" s="384"/>
      <c r="D45" s="384"/>
      <c r="E45" s="146"/>
    </row>
    <row r="46" spans="1:5" s="155" customFormat="1" ht="24" customHeight="1">
      <c r="A46" s="371" t="s">
        <v>215</v>
      </c>
      <c r="B46" s="371"/>
      <c r="C46" s="371"/>
      <c r="D46" s="371"/>
      <c r="E46" s="118"/>
    </row>
    <row r="47" spans="1:5" s="155" customFormat="1" ht="22.5" customHeight="1">
      <c r="A47" s="371" t="s">
        <v>216</v>
      </c>
      <c r="B47" s="371"/>
      <c r="C47" s="371"/>
      <c r="D47" s="371"/>
      <c r="E47" s="118"/>
    </row>
    <row r="48" spans="1:5" s="155" customFormat="1" ht="15" customHeight="1" thickBot="1">
      <c r="A48" s="375" t="s">
        <v>178</v>
      </c>
      <c r="B48" s="375"/>
      <c r="C48" s="375"/>
      <c r="D48" s="375"/>
      <c r="E48" s="146"/>
    </row>
    <row r="49" spans="1:5" s="155" customFormat="1" ht="18.75" customHeight="1">
      <c r="A49" s="168" t="s">
        <v>1</v>
      </c>
      <c r="B49" s="380" t="s">
        <v>2</v>
      </c>
      <c r="C49" s="381"/>
      <c r="D49" s="55" t="s">
        <v>179</v>
      </c>
      <c r="E49" s="146"/>
    </row>
    <row r="50" spans="1:5" s="155" customFormat="1" ht="18" customHeight="1" thickBot="1">
      <c r="A50" s="169" t="s">
        <v>3</v>
      </c>
      <c r="B50" s="382"/>
      <c r="C50" s="383"/>
      <c r="D50" s="35" t="s">
        <v>180</v>
      </c>
      <c r="E50" s="146"/>
    </row>
    <row r="51" spans="1:5" s="155" customFormat="1" ht="23.25">
      <c r="A51" s="150"/>
      <c r="B51" s="151" t="s">
        <v>21</v>
      </c>
      <c r="C51" s="4" t="s">
        <v>240</v>
      </c>
      <c r="D51" s="320"/>
      <c r="E51" s="146"/>
    </row>
    <row r="52" spans="1:5" s="155" customFormat="1" ht="22.5" customHeight="1" thickBot="1">
      <c r="A52" s="156">
        <v>11300</v>
      </c>
      <c r="B52" s="157"/>
      <c r="C52" s="158" t="s">
        <v>241</v>
      </c>
      <c r="D52" s="322">
        <v>31743</v>
      </c>
      <c r="E52" s="146"/>
    </row>
    <row r="53" spans="1:5" s="155" customFormat="1" ht="24" thickBot="1">
      <c r="A53" s="159"/>
      <c r="B53" s="160"/>
      <c r="C53" s="161" t="s">
        <v>22</v>
      </c>
      <c r="D53" s="323">
        <f>SUM(D52)</f>
        <v>31743</v>
      </c>
      <c r="E53" s="146"/>
    </row>
    <row r="54" spans="1:4" s="118" customFormat="1" ht="22.5" customHeight="1">
      <c r="A54" s="150"/>
      <c r="B54" s="151" t="s">
        <v>23</v>
      </c>
      <c r="C54" s="4" t="s">
        <v>242</v>
      </c>
      <c r="D54" s="320"/>
    </row>
    <row r="55" spans="1:4" s="155" customFormat="1" ht="23.25">
      <c r="A55" s="152">
        <v>11500</v>
      </c>
      <c r="B55" s="153"/>
      <c r="C55" s="154" t="s">
        <v>192</v>
      </c>
      <c r="D55" s="321">
        <v>1420</v>
      </c>
    </row>
    <row r="56" spans="1:4" s="155" customFormat="1" ht="22.5" customHeight="1">
      <c r="A56" s="152">
        <v>13100</v>
      </c>
      <c r="B56" s="153"/>
      <c r="C56" s="154" t="s">
        <v>7</v>
      </c>
      <c r="D56" s="321">
        <v>10</v>
      </c>
    </row>
    <row r="57" spans="1:4" s="155" customFormat="1" ht="22.5" customHeight="1">
      <c r="A57" s="170">
        <v>17600</v>
      </c>
      <c r="B57" s="157"/>
      <c r="C57" s="158" t="s">
        <v>243</v>
      </c>
      <c r="D57" s="322">
        <v>254660</v>
      </c>
    </row>
    <row r="58" spans="1:4" s="155" customFormat="1" ht="22.5" customHeight="1" thickBot="1">
      <c r="A58" s="170">
        <v>18900</v>
      </c>
      <c r="B58" s="157"/>
      <c r="C58" s="158" t="s">
        <v>136</v>
      </c>
      <c r="D58" s="322">
        <v>1</v>
      </c>
    </row>
    <row r="59" spans="1:4" s="155" customFormat="1" ht="24" thickBot="1">
      <c r="A59" s="159"/>
      <c r="B59" s="160"/>
      <c r="C59" s="161" t="s">
        <v>24</v>
      </c>
      <c r="D59" s="323">
        <f>SUM(D55:D58)</f>
        <v>256091</v>
      </c>
    </row>
    <row r="60" spans="1:4" s="118" customFormat="1" ht="22.5" customHeight="1">
      <c r="A60" s="150"/>
      <c r="B60" s="151" t="s">
        <v>25</v>
      </c>
      <c r="C60" s="4" t="s">
        <v>244</v>
      </c>
      <c r="D60" s="320"/>
    </row>
    <row r="61" spans="1:4" s="118" customFormat="1" ht="22.5" customHeight="1">
      <c r="A61" s="165">
        <v>10100</v>
      </c>
      <c r="B61" s="153"/>
      <c r="C61" s="171" t="s">
        <v>245</v>
      </c>
      <c r="D61" s="321"/>
    </row>
    <row r="62" spans="1:4" s="118" customFormat="1" ht="22.5" customHeight="1">
      <c r="A62" s="165">
        <v>10103</v>
      </c>
      <c r="B62" s="153"/>
      <c r="C62" s="172" t="s">
        <v>97</v>
      </c>
      <c r="D62" s="321">
        <v>61564</v>
      </c>
    </row>
    <row r="63" spans="1:6" s="118" customFormat="1" ht="22.5" customHeight="1">
      <c r="A63" s="173">
        <v>10107</v>
      </c>
      <c r="B63" s="174"/>
      <c r="C63" s="175" t="s">
        <v>246</v>
      </c>
      <c r="D63" s="324">
        <v>6650</v>
      </c>
      <c r="F63" s="176"/>
    </row>
    <row r="64" spans="1:4" s="155" customFormat="1" ht="23.25">
      <c r="A64" s="165">
        <v>11900</v>
      </c>
      <c r="B64" s="153"/>
      <c r="C64" s="154" t="s">
        <v>247</v>
      </c>
      <c r="D64" s="321">
        <v>52946</v>
      </c>
    </row>
    <row r="65" spans="1:4" s="155" customFormat="1" ht="87">
      <c r="A65" s="165" t="s">
        <v>248</v>
      </c>
      <c r="B65" s="153"/>
      <c r="C65" s="154" t="s">
        <v>249</v>
      </c>
      <c r="D65" s="321">
        <v>17355</v>
      </c>
    </row>
    <row r="66" spans="1:4" s="155" customFormat="1" ht="39.75" customHeight="1">
      <c r="A66" s="177" t="s">
        <v>250</v>
      </c>
      <c r="B66" s="153"/>
      <c r="C66" s="154" t="s">
        <v>26</v>
      </c>
      <c r="D66" s="321">
        <v>9911</v>
      </c>
    </row>
    <row r="67" spans="1:4" s="155" customFormat="1" ht="23.25">
      <c r="A67" s="152">
        <v>12307</v>
      </c>
      <c r="B67" s="153"/>
      <c r="C67" s="154" t="s">
        <v>251</v>
      </c>
      <c r="D67" s="321">
        <v>5593</v>
      </c>
    </row>
    <row r="68" spans="1:4" s="155" customFormat="1" ht="23.25">
      <c r="A68" s="152">
        <v>14225</v>
      </c>
      <c r="B68" s="153"/>
      <c r="C68" s="154" t="s">
        <v>13</v>
      </c>
      <c r="D68" s="321">
        <v>77383</v>
      </c>
    </row>
    <row r="69" spans="1:4" s="155" customFormat="1" ht="24" thickBot="1">
      <c r="A69" s="162">
        <v>17800</v>
      </c>
      <c r="B69" s="163"/>
      <c r="C69" s="164" t="s">
        <v>12</v>
      </c>
      <c r="D69" s="320">
        <v>2129</v>
      </c>
    </row>
    <row r="70" spans="1:4" s="155" customFormat="1" ht="24" thickBot="1">
      <c r="A70" s="159"/>
      <c r="B70" s="160"/>
      <c r="C70" s="161" t="s">
        <v>27</v>
      </c>
      <c r="D70" s="323">
        <f>SUM(D62:D69)</f>
        <v>233531</v>
      </c>
    </row>
    <row r="71" spans="1:4" s="155" customFormat="1" ht="23.25">
      <c r="A71" s="178"/>
      <c r="B71" s="179" t="s">
        <v>28</v>
      </c>
      <c r="C71" s="180" t="s">
        <v>252</v>
      </c>
      <c r="D71" s="320"/>
    </row>
    <row r="72" spans="1:4" s="155" customFormat="1" ht="23.25">
      <c r="A72" s="181">
        <v>10800</v>
      </c>
      <c r="B72" s="182"/>
      <c r="C72" s="183" t="s">
        <v>253</v>
      </c>
      <c r="D72" s="321">
        <v>597</v>
      </c>
    </row>
    <row r="73" spans="1:4" s="155" customFormat="1" ht="23.25">
      <c r="A73" s="181">
        <v>11600</v>
      </c>
      <c r="B73" s="182"/>
      <c r="C73" s="183" t="s">
        <v>193</v>
      </c>
      <c r="D73" s="321">
        <v>450</v>
      </c>
    </row>
    <row r="74" spans="1:4" s="155" customFormat="1" ht="23.25">
      <c r="A74" s="181">
        <v>15000</v>
      </c>
      <c r="B74" s="182"/>
      <c r="C74" s="183" t="s">
        <v>9</v>
      </c>
      <c r="D74" s="321">
        <v>453</v>
      </c>
    </row>
    <row r="75" spans="1:4" s="155" customFormat="1" ht="23.25">
      <c r="A75" s="181">
        <v>15900</v>
      </c>
      <c r="B75" s="182"/>
      <c r="C75" s="183" t="s">
        <v>122</v>
      </c>
      <c r="D75" s="321">
        <v>249</v>
      </c>
    </row>
    <row r="76" spans="1:4" s="155" customFormat="1" ht="23.25">
      <c r="A76" s="181">
        <v>16500</v>
      </c>
      <c r="B76" s="182"/>
      <c r="C76" s="183" t="s">
        <v>10</v>
      </c>
      <c r="D76" s="321">
        <v>244</v>
      </c>
    </row>
    <row r="77" spans="1:4" s="155" customFormat="1" ht="24" thickBot="1">
      <c r="A77" s="184">
        <v>18400</v>
      </c>
      <c r="B77" s="185"/>
      <c r="C77" s="186" t="s">
        <v>127</v>
      </c>
      <c r="D77" s="320">
        <v>735</v>
      </c>
    </row>
    <row r="78" spans="1:4" s="155" customFormat="1" ht="24" thickBot="1">
      <c r="A78" s="187"/>
      <c r="B78" s="188"/>
      <c r="C78" s="189" t="s">
        <v>254</v>
      </c>
      <c r="D78" s="323">
        <f>SUM(D71:D77)</f>
        <v>2728</v>
      </c>
    </row>
    <row r="81" spans="1:4" ht="23.25">
      <c r="A81" s="384" t="s">
        <v>239</v>
      </c>
      <c r="B81" s="384"/>
      <c r="C81" s="384"/>
      <c r="D81" s="384"/>
    </row>
    <row r="82" spans="1:4" s="118" customFormat="1" ht="24.75" customHeight="1">
      <c r="A82" s="371" t="s">
        <v>215</v>
      </c>
      <c r="B82" s="371"/>
      <c r="C82" s="371"/>
      <c r="D82" s="371"/>
    </row>
    <row r="83" spans="1:4" s="118" customFormat="1" ht="24.75" customHeight="1">
      <c r="A83" s="371" t="s">
        <v>216</v>
      </c>
      <c r="B83" s="371"/>
      <c r="C83" s="371"/>
      <c r="D83" s="371"/>
    </row>
    <row r="84" spans="1:4" ht="24" thickBot="1">
      <c r="A84" s="375" t="s">
        <v>178</v>
      </c>
      <c r="B84" s="375"/>
      <c r="C84" s="375"/>
      <c r="D84" s="375"/>
    </row>
    <row r="85" spans="1:4" ht="23.25">
      <c r="A85" s="168" t="s">
        <v>1</v>
      </c>
      <c r="B85" s="376" t="s">
        <v>2</v>
      </c>
      <c r="C85" s="377"/>
      <c r="D85" s="55" t="s">
        <v>179</v>
      </c>
    </row>
    <row r="86" spans="1:4" ht="24" thickBot="1">
      <c r="A86" s="169" t="s">
        <v>3</v>
      </c>
      <c r="B86" s="378"/>
      <c r="C86" s="379"/>
      <c r="D86" s="35" t="s">
        <v>180</v>
      </c>
    </row>
    <row r="87" spans="1:4" ht="21.75" customHeight="1">
      <c r="A87" s="178"/>
      <c r="B87" s="179" t="s">
        <v>29</v>
      </c>
      <c r="C87" s="180" t="s">
        <v>255</v>
      </c>
      <c r="D87" s="320"/>
    </row>
    <row r="88" spans="1:4" ht="21.75" customHeight="1" thickBot="1">
      <c r="A88" s="190">
        <v>11000</v>
      </c>
      <c r="B88" s="191"/>
      <c r="C88" s="192" t="s">
        <v>30</v>
      </c>
      <c r="D88" s="322">
        <v>9364</v>
      </c>
    </row>
    <row r="89" spans="1:4" ht="21.75" customHeight="1" thickBot="1">
      <c r="A89" s="187"/>
      <c r="B89" s="188"/>
      <c r="C89" s="189" t="s">
        <v>31</v>
      </c>
      <c r="D89" s="323">
        <f>SUM(D88:D88)</f>
        <v>9364</v>
      </c>
    </row>
    <row r="90" spans="1:4" ht="21.75" customHeight="1">
      <c r="A90" s="178"/>
      <c r="B90" s="179" t="s">
        <v>32</v>
      </c>
      <c r="C90" s="180" t="s">
        <v>256</v>
      </c>
      <c r="D90" s="320"/>
    </row>
    <row r="91" spans="1:4" ht="21.75" customHeight="1" thickBot="1">
      <c r="A91" s="181">
        <v>11100</v>
      </c>
      <c r="B91" s="182"/>
      <c r="C91" s="183" t="s">
        <v>131</v>
      </c>
      <c r="D91" s="321">
        <v>5635</v>
      </c>
    </row>
    <row r="92" spans="1:4" ht="23.25" customHeight="1" thickBot="1">
      <c r="A92" s="187"/>
      <c r="B92" s="188"/>
      <c r="C92" s="189" t="s">
        <v>257</v>
      </c>
      <c r="D92" s="323">
        <f>SUM(D91:D91)</f>
        <v>5635</v>
      </c>
    </row>
    <row r="93" spans="1:4" ht="20.25" customHeight="1">
      <c r="A93" s="178"/>
      <c r="B93" s="179" t="s">
        <v>33</v>
      </c>
      <c r="C93" s="180" t="s">
        <v>258</v>
      </c>
      <c r="D93" s="320"/>
    </row>
    <row r="94" spans="1:4" ht="61.5">
      <c r="A94" s="193" t="s">
        <v>259</v>
      </c>
      <c r="B94" s="182"/>
      <c r="C94" s="154" t="s">
        <v>260</v>
      </c>
      <c r="D94" s="321">
        <v>16379</v>
      </c>
    </row>
    <row r="95" spans="1:4" ht="23.25">
      <c r="A95" s="194">
        <v>11712</v>
      </c>
      <c r="B95" s="185"/>
      <c r="C95" s="164" t="s">
        <v>261</v>
      </c>
      <c r="D95" s="320">
        <v>88</v>
      </c>
    </row>
    <row r="96" spans="1:4" ht="23.25">
      <c r="A96" s="190">
        <v>14222</v>
      </c>
      <c r="B96" s="191"/>
      <c r="C96" s="192" t="s">
        <v>262</v>
      </c>
      <c r="D96" s="322">
        <v>63500</v>
      </c>
    </row>
    <row r="97" spans="1:4" ht="20.25" customHeight="1" thickBot="1">
      <c r="A97" s="190">
        <v>19400</v>
      </c>
      <c r="B97" s="191"/>
      <c r="C97" s="192" t="s">
        <v>132</v>
      </c>
      <c r="D97" s="322">
        <v>49438</v>
      </c>
    </row>
    <row r="98" spans="1:4" ht="20.25" customHeight="1" thickBot="1">
      <c r="A98" s="187"/>
      <c r="B98" s="188"/>
      <c r="C98" s="189" t="s">
        <v>34</v>
      </c>
      <c r="D98" s="323">
        <f>SUM(D94:D97)</f>
        <v>129405</v>
      </c>
    </row>
    <row r="99" spans="1:4" ht="20.25" customHeight="1">
      <c r="A99" s="178"/>
      <c r="B99" s="179" t="s">
        <v>35</v>
      </c>
      <c r="C99" s="180" t="s">
        <v>263</v>
      </c>
      <c r="D99" s="320"/>
    </row>
    <row r="100" spans="1:4" ht="20.25" customHeight="1">
      <c r="A100" s="181">
        <v>10900</v>
      </c>
      <c r="B100" s="182"/>
      <c r="C100" s="183" t="s">
        <v>4</v>
      </c>
      <c r="D100" s="321">
        <v>12448</v>
      </c>
    </row>
    <row r="101" spans="1:4" ht="20.25" customHeight="1">
      <c r="A101" s="181">
        <v>14226</v>
      </c>
      <c r="B101" s="182"/>
      <c r="C101" s="195" t="s">
        <v>173</v>
      </c>
      <c r="D101" s="321">
        <v>734</v>
      </c>
    </row>
    <row r="102" spans="1:4" ht="23.25" customHeight="1">
      <c r="A102" s="196">
        <v>15700</v>
      </c>
      <c r="B102" s="182"/>
      <c r="C102" s="197" t="s">
        <v>203</v>
      </c>
      <c r="D102" s="321">
        <v>36</v>
      </c>
    </row>
    <row r="103" spans="1:4" ht="23.25" customHeight="1">
      <c r="A103" s="181">
        <v>16700</v>
      </c>
      <c r="B103" s="182"/>
      <c r="C103" s="183" t="s">
        <v>11</v>
      </c>
      <c r="D103" s="321">
        <v>13020</v>
      </c>
    </row>
    <row r="104" spans="1:4" ht="20.25" customHeight="1">
      <c r="A104" s="184">
        <v>18600</v>
      </c>
      <c r="B104" s="185"/>
      <c r="C104" s="186" t="s">
        <v>113</v>
      </c>
      <c r="D104" s="320">
        <v>1061</v>
      </c>
    </row>
    <row r="105" spans="1:4" ht="20.25" customHeight="1">
      <c r="A105" s="184">
        <v>19600</v>
      </c>
      <c r="B105" s="185"/>
      <c r="C105" s="186" t="s">
        <v>264</v>
      </c>
      <c r="D105" s="320">
        <v>104</v>
      </c>
    </row>
    <row r="106" spans="1:4" ht="20.25" customHeight="1" thickBot="1">
      <c r="A106" s="184">
        <v>19700</v>
      </c>
      <c r="B106" s="185"/>
      <c r="C106" s="186" t="s">
        <v>174</v>
      </c>
      <c r="D106" s="320">
        <v>31272</v>
      </c>
    </row>
    <row r="107" spans="1:4" ht="20.25" customHeight="1" thickBot="1">
      <c r="A107" s="187"/>
      <c r="B107" s="188"/>
      <c r="C107" s="189" t="s">
        <v>147</v>
      </c>
      <c r="D107" s="323">
        <f>SUM(D100:D106)</f>
        <v>58675</v>
      </c>
    </row>
    <row r="108" spans="1:4" ht="20.25" customHeight="1">
      <c r="A108" s="178"/>
      <c r="B108" s="179" t="s">
        <v>265</v>
      </c>
      <c r="C108" s="180" t="s">
        <v>266</v>
      </c>
      <c r="D108" s="320"/>
    </row>
    <row r="109" spans="1:4" ht="20.25" customHeight="1" thickBot="1">
      <c r="A109" s="190">
        <v>40501</v>
      </c>
      <c r="B109" s="191"/>
      <c r="C109" s="192" t="s">
        <v>267</v>
      </c>
      <c r="D109" s="322">
        <v>512079</v>
      </c>
    </row>
    <row r="110" spans="1:4" ht="20.25" customHeight="1" thickBot="1">
      <c r="A110" s="187"/>
      <c r="B110" s="188"/>
      <c r="C110" s="189" t="s">
        <v>268</v>
      </c>
      <c r="D110" s="323">
        <f>SUM(D109)</f>
        <v>512079</v>
      </c>
    </row>
    <row r="111" spans="1:4" ht="20.25" customHeight="1" thickBot="1">
      <c r="A111" s="184">
        <v>19000</v>
      </c>
      <c r="B111" s="185"/>
      <c r="C111" s="198" t="s">
        <v>36</v>
      </c>
      <c r="D111" s="320">
        <v>65089</v>
      </c>
    </row>
    <row r="112" spans="1:4" ht="20.25" customHeight="1" thickBot="1">
      <c r="A112" s="199"/>
      <c r="B112" s="200"/>
      <c r="C112" s="201" t="s">
        <v>37</v>
      </c>
      <c r="D112" s="323">
        <f>SUM(D21+D24+D33+D44+D53+D59+D70+D78+D89+D92+D98+D107+D110+D111)</f>
        <v>2400000</v>
      </c>
    </row>
  </sheetData>
  <sheetProtection/>
  <mergeCells count="15">
    <mergeCell ref="A1:D1"/>
    <mergeCell ref="A2:D2"/>
    <mergeCell ref="A3:D3"/>
    <mergeCell ref="A4:D4"/>
    <mergeCell ref="B5:C6"/>
    <mergeCell ref="A45:D45"/>
    <mergeCell ref="A83:D83"/>
    <mergeCell ref="A84:D84"/>
    <mergeCell ref="B85:C86"/>
    <mergeCell ref="A46:D46"/>
    <mergeCell ref="A47:D47"/>
    <mergeCell ref="A48:D48"/>
    <mergeCell ref="B49:C50"/>
    <mergeCell ref="A81:D81"/>
    <mergeCell ref="A82:D82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scale="90" r:id="rId1"/>
  <headerFooter alignWithMargins="0"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rightToLeft="1" zoomScalePageLayoutView="0" workbookViewId="0" topLeftCell="A1">
      <selection activeCell="E7" sqref="E7:E40"/>
    </sheetView>
  </sheetViews>
  <sheetFormatPr defaultColWidth="9.140625" defaultRowHeight="12.75"/>
  <cols>
    <col min="1" max="1" width="5.7109375" style="204" customWidth="1"/>
    <col min="2" max="2" width="6.421875" style="205" bestFit="1" customWidth="1"/>
    <col min="3" max="3" width="5.7109375" style="204" customWidth="1"/>
    <col min="4" max="4" width="52.140625" style="204" customWidth="1"/>
    <col min="5" max="5" width="19.57421875" style="252" bestFit="1" customWidth="1"/>
    <col min="6" max="16384" width="9.140625" style="204" customWidth="1"/>
  </cols>
  <sheetData>
    <row r="1" spans="1:5" s="202" customFormat="1" ht="18.75" customHeight="1">
      <c r="A1" s="369" t="s">
        <v>269</v>
      </c>
      <c r="B1" s="369"/>
      <c r="C1" s="369"/>
      <c r="D1" s="369"/>
      <c r="E1" s="369"/>
    </row>
    <row r="2" spans="1:5" s="203" customFormat="1" ht="19.5" customHeight="1">
      <c r="A2" s="371" t="s">
        <v>270</v>
      </c>
      <c r="B2" s="371"/>
      <c r="C2" s="371"/>
      <c r="D2" s="371"/>
      <c r="E2" s="371"/>
    </row>
    <row r="3" spans="1:5" s="203" customFormat="1" ht="18.75" customHeight="1">
      <c r="A3" s="371" t="s">
        <v>271</v>
      </c>
      <c r="B3" s="371"/>
      <c r="C3" s="371"/>
      <c r="D3" s="371"/>
      <c r="E3" s="371"/>
    </row>
    <row r="4" spans="3:5" ht="15.75" customHeight="1" thickBot="1">
      <c r="C4" s="206"/>
      <c r="D4" s="386" t="s">
        <v>178</v>
      </c>
      <c r="E4" s="386"/>
    </row>
    <row r="5" spans="1:5" s="212" customFormat="1" ht="24" customHeight="1">
      <c r="A5" s="207" t="s">
        <v>272</v>
      </c>
      <c r="B5" s="208"/>
      <c r="C5" s="209"/>
      <c r="D5" s="210"/>
      <c r="E5" s="211" t="s">
        <v>179</v>
      </c>
    </row>
    <row r="6" spans="1:5" s="212" customFormat="1" ht="24" customHeight="1" thickBot="1">
      <c r="A6" s="213" t="s">
        <v>273</v>
      </c>
      <c r="B6" s="214" t="s">
        <v>274</v>
      </c>
      <c r="C6" s="215" t="s">
        <v>275</v>
      </c>
      <c r="D6" s="29" t="s">
        <v>276</v>
      </c>
      <c r="E6" s="216" t="s">
        <v>180</v>
      </c>
    </row>
    <row r="7" spans="1:5" s="212" customFormat="1" ht="20.25" customHeight="1">
      <c r="A7" s="217"/>
      <c r="B7" s="218"/>
      <c r="C7" s="219"/>
      <c r="D7" s="220" t="s">
        <v>277</v>
      </c>
      <c r="E7" s="325"/>
    </row>
    <row r="8" spans="1:5" s="212" customFormat="1" ht="20.25" customHeight="1">
      <c r="A8" s="221">
        <v>21</v>
      </c>
      <c r="B8" s="222">
        <v>101</v>
      </c>
      <c r="C8" s="223">
        <v>1</v>
      </c>
      <c r="D8" s="224" t="s">
        <v>278</v>
      </c>
      <c r="E8" s="129">
        <v>520000</v>
      </c>
    </row>
    <row r="9" spans="1:5" s="212" customFormat="1" ht="20.25" customHeight="1">
      <c r="A9" s="221">
        <v>11</v>
      </c>
      <c r="B9" s="222">
        <v>103</v>
      </c>
      <c r="C9" s="223">
        <v>1</v>
      </c>
      <c r="D9" s="224" t="s">
        <v>279</v>
      </c>
      <c r="E9" s="129">
        <v>253800</v>
      </c>
    </row>
    <row r="10" spans="1:5" s="212" customFormat="1" ht="20.25" customHeight="1">
      <c r="A10" s="221">
        <v>11</v>
      </c>
      <c r="B10" s="222">
        <v>104</v>
      </c>
      <c r="C10" s="223">
        <v>1</v>
      </c>
      <c r="D10" s="224" t="s">
        <v>280</v>
      </c>
      <c r="E10" s="129">
        <v>32413</v>
      </c>
    </row>
    <row r="11" spans="1:5" s="212" customFormat="1" ht="20.25" customHeight="1">
      <c r="A11" s="221">
        <v>41</v>
      </c>
      <c r="B11" s="222">
        <v>104</v>
      </c>
      <c r="C11" s="223">
        <v>1</v>
      </c>
      <c r="D11" s="224" t="s">
        <v>281</v>
      </c>
      <c r="E11" s="129">
        <v>47352</v>
      </c>
    </row>
    <row r="12" spans="1:5" s="212" customFormat="1" ht="20.25" customHeight="1">
      <c r="A12" s="221">
        <v>51</v>
      </c>
      <c r="B12" s="222">
        <v>105</v>
      </c>
      <c r="C12" s="223">
        <v>1</v>
      </c>
      <c r="D12" s="224" t="s">
        <v>282</v>
      </c>
      <c r="E12" s="129">
        <v>11225</v>
      </c>
    </row>
    <row r="13" spans="1:5" s="212" customFormat="1" ht="20.25" customHeight="1">
      <c r="A13" s="221">
        <v>52</v>
      </c>
      <c r="B13" s="222">
        <v>105</v>
      </c>
      <c r="C13" s="223">
        <v>1</v>
      </c>
      <c r="D13" s="224" t="s">
        <v>283</v>
      </c>
      <c r="E13" s="129">
        <v>64928</v>
      </c>
    </row>
    <row r="14" spans="1:5" s="212" customFormat="1" ht="20.25" customHeight="1">
      <c r="A14" s="221">
        <v>53</v>
      </c>
      <c r="B14" s="222">
        <v>105</v>
      </c>
      <c r="C14" s="223">
        <v>1</v>
      </c>
      <c r="D14" s="224" t="s">
        <v>284</v>
      </c>
      <c r="E14" s="129">
        <v>32718</v>
      </c>
    </row>
    <row r="15" spans="1:5" s="212" customFormat="1" ht="20.25" customHeight="1">
      <c r="A15" s="221">
        <v>54</v>
      </c>
      <c r="B15" s="222">
        <v>105</v>
      </c>
      <c r="C15" s="223">
        <v>1</v>
      </c>
      <c r="D15" s="224" t="s">
        <v>285</v>
      </c>
      <c r="E15" s="129">
        <v>26169</v>
      </c>
    </row>
    <row r="16" spans="1:5" s="212" customFormat="1" ht="20.25" customHeight="1">
      <c r="A16" s="221">
        <v>55</v>
      </c>
      <c r="B16" s="222">
        <v>105</v>
      </c>
      <c r="C16" s="223">
        <v>1</v>
      </c>
      <c r="D16" s="224" t="s">
        <v>286</v>
      </c>
      <c r="E16" s="129">
        <v>27777</v>
      </c>
    </row>
    <row r="17" spans="1:5" s="212" customFormat="1" ht="20.25" customHeight="1" thickBot="1">
      <c r="A17" s="217">
        <v>11</v>
      </c>
      <c r="B17" s="225">
        <v>106</v>
      </c>
      <c r="C17" s="226">
        <v>1</v>
      </c>
      <c r="D17" s="227" t="s">
        <v>287</v>
      </c>
      <c r="E17" s="135">
        <v>313000</v>
      </c>
    </row>
    <row r="18" spans="1:5" s="212" customFormat="1" ht="20.25" customHeight="1" thickBot="1">
      <c r="A18" s="228"/>
      <c r="B18" s="229"/>
      <c r="C18" s="230"/>
      <c r="D18" s="231" t="s">
        <v>288</v>
      </c>
      <c r="E18" s="144">
        <f>SUM(E8:E17)</f>
        <v>1329382</v>
      </c>
    </row>
    <row r="19" spans="1:5" s="212" customFormat="1" ht="20.25" customHeight="1">
      <c r="A19" s="217"/>
      <c r="B19" s="225"/>
      <c r="C19" s="226"/>
      <c r="D19" s="232" t="s">
        <v>289</v>
      </c>
      <c r="E19" s="326"/>
    </row>
    <row r="20" spans="1:5" s="212" customFormat="1" ht="20.25" customHeight="1">
      <c r="A20" s="221">
        <v>13</v>
      </c>
      <c r="B20" s="222">
        <v>108</v>
      </c>
      <c r="C20" s="223">
        <v>1</v>
      </c>
      <c r="D20" s="233" t="s">
        <v>290</v>
      </c>
      <c r="E20" s="129">
        <v>90120</v>
      </c>
    </row>
    <row r="21" spans="1:5" s="212" customFormat="1" ht="20.25" customHeight="1">
      <c r="A21" s="221">
        <v>14</v>
      </c>
      <c r="B21" s="222">
        <v>108</v>
      </c>
      <c r="C21" s="223">
        <v>1</v>
      </c>
      <c r="D21" s="233" t="s">
        <v>291</v>
      </c>
      <c r="E21" s="129">
        <v>328</v>
      </c>
    </row>
    <row r="22" spans="1:5" s="212" customFormat="1" ht="20.25" customHeight="1">
      <c r="A22" s="221">
        <v>16</v>
      </c>
      <c r="B22" s="222">
        <v>108</v>
      </c>
      <c r="C22" s="223">
        <v>1</v>
      </c>
      <c r="D22" s="233" t="s">
        <v>292</v>
      </c>
      <c r="E22" s="129">
        <v>37847</v>
      </c>
    </row>
    <row r="23" spans="1:5" s="212" customFormat="1" ht="20.25" customHeight="1">
      <c r="A23" s="221">
        <v>17</v>
      </c>
      <c r="B23" s="222">
        <v>108</v>
      </c>
      <c r="C23" s="223">
        <v>1</v>
      </c>
      <c r="D23" s="233" t="s">
        <v>293</v>
      </c>
      <c r="E23" s="129">
        <v>477</v>
      </c>
    </row>
    <row r="24" spans="1:5" s="212" customFormat="1" ht="20.25" customHeight="1">
      <c r="A24" s="221">
        <v>18</v>
      </c>
      <c r="B24" s="222">
        <v>108</v>
      </c>
      <c r="C24" s="223">
        <v>1</v>
      </c>
      <c r="D24" s="233" t="s">
        <v>294</v>
      </c>
      <c r="E24" s="129">
        <v>50500</v>
      </c>
    </row>
    <row r="25" spans="1:5" s="212" customFormat="1" ht="20.25" customHeight="1">
      <c r="A25" s="221">
        <v>21</v>
      </c>
      <c r="B25" s="222">
        <v>108</v>
      </c>
      <c r="C25" s="223">
        <v>1</v>
      </c>
      <c r="D25" s="233" t="s">
        <v>295</v>
      </c>
      <c r="E25" s="129">
        <v>13000</v>
      </c>
    </row>
    <row r="26" spans="1:5" s="212" customFormat="1" ht="20.25" customHeight="1">
      <c r="A26" s="221">
        <v>31</v>
      </c>
      <c r="B26" s="222">
        <v>108</v>
      </c>
      <c r="C26" s="223">
        <v>1</v>
      </c>
      <c r="D26" s="233" t="s">
        <v>296</v>
      </c>
      <c r="E26" s="129">
        <v>11818</v>
      </c>
    </row>
    <row r="27" spans="1:5" s="212" customFormat="1" ht="20.25" customHeight="1">
      <c r="A27" s="221">
        <v>41</v>
      </c>
      <c r="B27" s="222">
        <v>108</v>
      </c>
      <c r="C27" s="223">
        <v>1</v>
      </c>
      <c r="D27" s="233" t="s">
        <v>297</v>
      </c>
      <c r="E27" s="138">
        <v>500370</v>
      </c>
    </row>
    <row r="28" spans="1:5" s="212" customFormat="1" ht="20.25" customHeight="1">
      <c r="A28" s="221">
        <v>42</v>
      </c>
      <c r="B28" s="222">
        <v>108</v>
      </c>
      <c r="C28" s="223">
        <v>1</v>
      </c>
      <c r="D28" s="233" t="s">
        <v>298</v>
      </c>
      <c r="E28" s="129">
        <v>25777</v>
      </c>
    </row>
    <row r="29" spans="1:5" s="212" customFormat="1" ht="20.25" customHeight="1">
      <c r="A29" s="221">
        <v>11</v>
      </c>
      <c r="B29" s="222">
        <v>109</v>
      </c>
      <c r="C29" s="223">
        <v>1</v>
      </c>
      <c r="D29" s="233" t="s">
        <v>299</v>
      </c>
      <c r="E29" s="138">
        <v>32699</v>
      </c>
    </row>
    <row r="30" spans="1:5" s="212" customFormat="1" ht="20.25" customHeight="1">
      <c r="A30" s="221">
        <v>12</v>
      </c>
      <c r="B30" s="222">
        <v>109</v>
      </c>
      <c r="C30" s="223">
        <v>1</v>
      </c>
      <c r="D30" s="233" t="s">
        <v>300</v>
      </c>
      <c r="E30" s="138">
        <v>39320</v>
      </c>
    </row>
    <row r="31" spans="1:5" s="212" customFormat="1" ht="20.25" customHeight="1">
      <c r="A31" s="221">
        <v>11</v>
      </c>
      <c r="B31" s="222">
        <v>110</v>
      </c>
      <c r="C31" s="223">
        <v>1</v>
      </c>
      <c r="D31" s="233" t="s">
        <v>301</v>
      </c>
      <c r="E31" s="129">
        <v>112215</v>
      </c>
    </row>
    <row r="32" spans="1:5" s="212" customFormat="1" ht="20.25" customHeight="1">
      <c r="A32" s="221">
        <v>11</v>
      </c>
      <c r="B32" s="222">
        <v>112</v>
      </c>
      <c r="C32" s="223">
        <v>1</v>
      </c>
      <c r="D32" s="233" t="s">
        <v>302</v>
      </c>
      <c r="E32" s="129">
        <v>17170</v>
      </c>
    </row>
    <row r="33" spans="1:5" s="212" customFormat="1" ht="20.25" customHeight="1">
      <c r="A33" s="221">
        <v>21</v>
      </c>
      <c r="B33" s="222">
        <v>112</v>
      </c>
      <c r="C33" s="223">
        <v>1</v>
      </c>
      <c r="D33" s="233" t="s">
        <v>303</v>
      </c>
      <c r="E33" s="129">
        <v>143</v>
      </c>
    </row>
    <row r="34" spans="1:5" s="212" customFormat="1" ht="20.25" customHeight="1">
      <c r="A34" s="221">
        <v>22</v>
      </c>
      <c r="B34" s="222">
        <v>112</v>
      </c>
      <c r="C34" s="223">
        <v>1</v>
      </c>
      <c r="D34" s="233" t="s">
        <v>304</v>
      </c>
      <c r="E34" s="129">
        <v>260</v>
      </c>
    </row>
    <row r="35" spans="1:5" s="212" customFormat="1" ht="20.25" customHeight="1">
      <c r="A35" s="221">
        <v>24</v>
      </c>
      <c r="B35" s="222">
        <v>112</v>
      </c>
      <c r="C35" s="223">
        <v>1</v>
      </c>
      <c r="D35" s="233" t="s">
        <v>305</v>
      </c>
      <c r="E35" s="129">
        <v>28460</v>
      </c>
    </row>
    <row r="36" spans="1:5" s="212" customFormat="1" ht="20.25" customHeight="1">
      <c r="A36" s="221">
        <v>26</v>
      </c>
      <c r="B36" s="222">
        <v>112</v>
      </c>
      <c r="C36" s="223">
        <v>1</v>
      </c>
      <c r="D36" s="233" t="s">
        <v>306</v>
      </c>
      <c r="E36" s="129">
        <v>36613</v>
      </c>
    </row>
    <row r="37" spans="1:5" s="212" customFormat="1" ht="20.25" customHeight="1">
      <c r="A37" s="217">
        <v>12</v>
      </c>
      <c r="B37" s="225">
        <v>100</v>
      </c>
      <c r="C37" s="234">
        <v>1</v>
      </c>
      <c r="D37" s="235" t="s">
        <v>307</v>
      </c>
      <c r="E37" s="129">
        <v>8412</v>
      </c>
    </row>
    <row r="38" spans="1:5" s="212" customFormat="1" ht="20.25" customHeight="1">
      <c r="A38" s="236"/>
      <c r="B38" s="237"/>
      <c r="C38" s="238"/>
      <c r="D38" s="239" t="s">
        <v>308</v>
      </c>
      <c r="E38" s="327">
        <f>SUM(E20:E37)</f>
        <v>1005529</v>
      </c>
    </row>
    <row r="39" spans="1:5" s="212" customFormat="1" ht="20.25" customHeight="1" thickBot="1">
      <c r="A39" s="240"/>
      <c r="B39" s="241"/>
      <c r="C39" s="242"/>
      <c r="D39" s="243" t="s">
        <v>309</v>
      </c>
      <c r="E39" s="328">
        <v>65089</v>
      </c>
    </row>
    <row r="40" spans="1:5" s="212" customFormat="1" ht="20.25" customHeight="1" thickBot="1">
      <c r="A40" s="244"/>
      <c r="B40" s="245"/>
      <c r="C40" s="246"/>
      <c r="D40" s="247" t="s">
        <v>310</v>
      </c>
      <c r="E40" s="144">
        <f>SUM(E18+E38+E39)</f>
        <v>2400000</v>
      </c>
    </row>
    <row r="41" spans="1:5" ht="15.75" customHeight="1">
      <c r="A41" s="248"/>
      <c r="B41" s="248"/>
      <c r="C41" s="249"/>
      <c r="D41" s="250"/>
      <c r="E41" s="251"/>
    </row>
  </sheetData>
  <sheetProtection/>
  <mergeCells count="4">
    <mergeCell ref="A1:E1"/>
    <mergeCell ref="A2:E2"/>
    <mergeCell ref="A3:E3"/>
    <mergeCell ref="D4:E4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rightToLeft="1" zoomScalePageLayoutView="0" workbookViewId="0" topLeftCell="A1">
      <selection activeCell="J10" sqref="J10"/>
    </sheetView>
  </sheetViews>
  <sheetFormatPr defaultColWidth="9.140625" defaultRowHeight="12.75"/>
  <cols>
    <col min="1" max="1" width="11.7109375" style="145" customWidth="1"/>
    <col min="2" max="2" width="45.28125" style="146" bestFit="1" customWidth="1"/>
    <col min="3" max="3" width="19.140625" style="146" bestFit="1" customWidth="1"/>
    <col min="4" max="16384" width="9.140625" style="146" customWidth="1"/>
  </cols>
  <sheetData>
    <row r="1" spans="1:3" ht="28.5" customHeight="1">
      <c r="A1" s="384" t="s">
        <v>311</v>
      </c>
      <c r="B1" s="384"/>
      <c r="C1" s="384"/>
    </row>
    <row r="2" spans="1:3" s="118" customFormat="1" ht="28.5" customHeight="1">
      <c r="A2" s="371" t="s">
        <v>312</v>
      </c>
      <c r="B2" s="371"/>
      <c r="C2" s="371"/>
    </row>
    <row r="3" spans="1:3" s="118" customFormat="1" ht="28.5" customHeight="1">
      <c r="A3" s="371" t="s">
        <v>313</v>
      </c>
      <c r="B3" s="371"/>
      <c r="C3" s="371"/>
    </row>
    <row r="4" spans="1:3" ht="24" customHeight="1">
      <c r="A4" s="253"/>
      <c r="B4" s="253"/>
      <c r="C4" s="253"/>
    </row>
    <row r="5" spans="2:3" ht="19.5" customHeight="1" thickBot="1">
      <c r="B5" s="254"/>
      <c r="C5" s="255" t="s">
        <v>178</v>
      </c>
    </row>
    <row r="6" spans="1:3" s="258" customFormat="1" ht="21.75" customHeight="1">
      <c r="A6" s="256" t="s">
        <v>1</v>
      </c>
      <c r="B6" s="387" t="s">
        <v>2</v>
      </c>
      <c r="C6" s="257" t="s">
        <v>179</v>
      </c>
    </row>
    <row r="7" spans="1:3" s="258" customFormat="1" ht="21.75" customHeight="1" thickBot="1">
      <c r="A7" s="259" t="s">
        <v>3</v>
      </c>
      <c r="B7" s="388"/>
      <c r="C7" s="260" t="s">
        <v>180</v>
      </c>
    </row>
    <row r="8" spans="1:3" s="118" customFormat="1" ht="27.75" customHeight="1">
      <c r="A8" s="261"/>
      <c r="B8" s="262" t="s">
        <v>314</v>
      </c>
      <c r="C8" s="263"/>
    </row>
    <row r="9" spans="1:3" s="118" customFormat="1" ht="27.75" customHeight="1">
      <c r="A9" s="261"/>
      <c r="B9" s="264" t="s">
        <v>315</v>
      </c>
      <c r="C9" s="263"/>
    </row>
    <row r="10" spans="1:3" s="118" customFormat="1" ht="27.75" customHeight="1">
      <c r="A10" s="261">
        <v>10500</v>
      </c>
      <c r="B10" s="265" t="s">
        <v>316</v>
      </c>
      <c r="C10" s="263">
        <v>500</v>
      </c>
    </row>
    <row r="11" spans="1:3" s="118" customFormat="1" ht="27.75" customHeight="1">
      <c r="A11" s="266"/>
      <c r="B11" s="267" t="s">
        <v>16</v>
      </c>
      <c r="C11" s="268">
        <v>500</v>
      </c>
    </row>
    <row r="12" spans="1:3" s="118" customFormat="1" ht="27.75" customHeight="1">
      <c r="A12" s="261"/>
      <c r="B12" s="264" t="s">
        <v>317</v>
      </c>
      <c r="C12" s="263"/>
    </row>
    <row r="13" spans="1:3" s="118" customFormat="1" ht="27.75" customHeight="1">
      <c r="A13" s="269">
        <v>10107</v>
      </c>
      <c r="B13" s="265" t="s">
        <v>318</v>
      </c>
      <c r="C13" s="270">
        <v>700</v>
      </c>
    </row>
    <row r="14" spans="1:3" s="118" customFormat="1" ht="27.75" customHeight="1">
      <c r="A14" s="271">
        <v>11900</v>
      </c>
      <c r="B14" s="265" t="s">
        <v>319</v>
      </c>
      <c r="C14" s="270">
        <v>18800</v>
      </c>
    </row>
    <row r="15" spans="1:3" s="118" customFormat="1" ht="27.75" customHeight="1" thickBot="1">
      <c r="A15" s="272"/>
      <c r="B15" s="273" t="s">
        <v>27</v>
      </c>
      <c r="C15" s="274">
        <f>SUM(C12:C14)</f>
        <v>19500</v>
      </c>
    </row>
    <row r="16" spans="1:3" s="118" customFormat="1" ht="27.75" customHeight="1" thickBot="1">
      <c r="A16" s="30"/>
      <c r="B16" s="275" t="s">
        <v>320</v>
      </c>
      <c r="C16" s="276">
        <f>SUM(C15,C11)</f>
        <v>20000</v>
      </c>
    </row>
    <row r="17" spans="1:3" s="118" customFormat="1" ht="27.75" customHeight="1">
      <c r="A17" s="277"/>
      <c r="B17" s="278" t="s">
        <v>321</v>
      </c>
      <c r="C17" s="279"/>
    </row>
    <row r="18" spans="1:3" s="118" customFormat="1" ht="27.75" customHeight="1">
      <c r="A18" s="280"/>
      <c r="B18" s="281" t="s">
        <v>322</v>
      </c>
      <c r="C18" s="270"/>
    </row>
    <row r="19" spans="1:3" s="118" customFormat="1" ht="27.75" customHeight="1">
      <c r="A19" s="261">
        <v>40501</v>
      </c>
      <c r="B19" s="265" t="s">
        <v>323</v>
      </c>
      <c r="C19" s="270">
        <v>30000</v>
      </c>
    </row>
    <row r="20" spans="1:3" s="118" customFormat="1" ht="27.75" customHeight="1" thickBot="1">
      <c r="A20" s="282"/>
      <c r="B20" s="283" t="s">
        <v>268</v>
      </c>
      <c r="C20" s="274">
        <f>SUM(C18:C19)</f>
        <v>30000</v>
      </c>
    </row>
    <row r="21" spans="1:3" s="118" customFormat="1" ht="27.75" customHeight="1" thickBot="1">
      <c r="A21" s="284"/>
      <c r="B21" s="275" t="s">
        <v>324</v>
      </c>
      <c r="C21" s="276">
        <f>SUM(C19)</f>
        <v>30000</v>
      </c>
    </row>
    <row r="22" spans="1:3" ht="23.25">
      <c r="A22" s="248"/>
      <c r="B22" s="248"/>
      <c r="C22" s="254"/>
    </row>
    <row r="23" spans="1:3" ht="23.25">
      <c r="A23" s="285"/>
      <c r="B23" s="286"/>
      <c r="C23" s="254"/>
    </row>
    <row r="24" spans="2:3" ht="23.25">
      <c r="B24" s="254"/>
      <c r="C24" s="254"/>
    </row>
    <row r="25" spans="2:3" ht="23.25">
      <c r="B25" s="254"/>
      <c r="C25" s="254"/>
    </row>
    <row r="26" spans="2:3" ht="23.25">
      <c r="B26" s="254"/>
      <c r="C26" s="254"/>
    </row>
    <row r="27" spans="2:3" ht="23.25">
      <c r="B27" s="254"/>
      <c r="C27" s="254"/>
    </row>
    <row r="28" spans="2:3" ht="23.25">
      <c r="B28" s="254"/>
      <c r="C28" s="254"/>
    </row>
    <row r="29" spans="2:3" ht="23.25">
      <c r="B29" s="254"/>
      <c r="C29" s="254"/>
    </row>
    <row r="30" spans="2:3" ht="23.25">
      <c r="B30" s="254"/>
      <c r="C30" s="254"/>
    </row>
    <row r="31" spans="2:3" ht="23.25">
      <c r="B31" s="254"/>
      <c r="C31" s="254"/>
    </row>
    <row r="32" spans="2:3" ht="23.25">
      <c r="B32" s="254"/>
      <c r="C32" s="254"/>
    </row>
    <row r="33" spans="2:3" ht="23.25">
      <c r="B33" s="254"/>
      <c r="C33" s="254"/>
    </row>
  </sheetData>
  <sheetProtection/>
  <mergeCells count="4">
    <mergeCell ref="A1:C1"/>
    <mergeCell ref="A2:C2"/>
    <mergeCell ref="A3:C3"/>
    <mergeCell ref="B6:B7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rightToLeft="1" zoomScalePageLayoutView="0" workbookViewId="0" topLeftCell="A1">
      <selection activeCell="A4" sqref="A4"/>
    </sheetView>
  </sheetViews>
  <sheetFormatPr defaultColWidth="9.140625" defaultRowHeight="12.75"/>
  <cols>
    <col min="1" max="2" width="7.28125" style="146" customWidth="1"/>
    <col min="3" max="3" width="7.28125" style="145" customWidth="1"/>
    <col min="4" max="4" width="52.00390625" style="146" bestFit="1" customWidth="1"/>
    <col min="5" max="5" width="15.7109375" style="146" bestFit="1" customWidth="1"/>
    <col min="6" max="16384" width="9.140625" style="146" customWidth="1"/>
  </cols>
  <sheetData>
    <row r="1" spans="1:5" s="118" customFormat="1" ht="29.25" customHeight="1">
      <c r="A1" s="384" t="s">
        <v>325</v>
      </c>
      <c r="B1" s="384"/>
      <c r="C1" s="384"/>
      <c r="D1" s="384"/>
      <c r="E1" s="384"/>
    </row>
    <row r="2" spans="1:5" s="118" customFormat="1" ht="29.25" customHeight="1">
      <c r="A2" s="371" t="s">
        <v>312</v>
      </c>
      <c r="B2" s="371"/>
      <c r="C2" s="371"/>
      <c r="D2" s="371"/>
      <c r="E2" s="371"/>
    </row>
    <row r="3" spans="1:5" s="118" customFormat="1" ht="29.25" customHeight="1">
      <c r="A3" s="371" t="s">
        <v>271</v>
      </c>
      <c r="B3" s="371"/>
      <c r="C3" s="371"/>
      <c r="D3" s="371"/>
      <c r="E3" s="371"/>
    </row>
    <row r="4" spans="3:5" ht="19.5" customHeight="1" thickBot="1">
      <c r="C4" s="287"/>
      <c r="D4" s="375" t="s">
        <v>178</v>
      </c>
      <c r="E4" s="375"/>
    </row>
    <row r="5" spans="1:5" s="258" customFormat="1" ht="21.75" customHeight="1">
      <c r="A5" s="288" t="s">
        <v>272</v>
      </c>
      <c r="B5" s="289"/>
      <c r="C5" s="290"/>
      <c r="D5" s="389" t="s">
        <v>2</v>
      </c>
      <c r="E5" s="291" t="s">
        <v>179</v>
      </c>
    </row>
    <row r="6" spans="1:5" s="258" customFormat="1" ht="21.75" customHeight="1" thickBot="1">
      <c r="A6" s="292" t="s">
        <v>273</v>
      </c>
      <c r="B6" s="293" t="s">
        <v>274</v>
      </c>
      <c r="C6" s="294" t="s">
        <v>275</v>
      </c>
      <c r="D6" s="390"/>
      <c r="E6" s="295" t="s">
        <v>180</v>
      </c>
    </row>
    <row r="7" spans="1:5" s="258" customFormat="1" ht="15" customHeight="1">
      <c r="A7" s="269"/>
      <c r="B7" s="296"/>
      <c r="C7" s="297"/>
      <c r="D7" s="297"/>
      <c r="E7" s="298"/>
    </row>
    <row r="8" spans="1:5" s="118" customFormat="1" ht="25.5" customHeight="1">
      <c r="A8" s="299"/>
      <c r="B8" s="300"/>
      <c r="C8" s="301"/>
      <c r="D8" s="278" t="s">
        <v>326</v>
      </c>
      <c r="E8" s="302"/>
    </row>
    <row r="9" spans="1:5" s="118" customFormat="1" ht="34.5" customHeight="1">
      <c r="A9" s="261">
        <v>11</v>
      </c>
      <c r="B9" s="5">
        <v>213</v>
      </c>
      <c r="C9" s="303">
        <v>1</v>
      </c>
      <c r="D9" s="265" t="s">
        <v>327</v>
      </c>
      <c r="E9" s="302">
        <v>1900</v>
      </c>
    </row>
    <row r="10" spans="1:5" s="118" customFormat="1" ht="34.5" customHeight="1" thickBot="1">
      <c r="A10" s="261">
        <v>11</v>
      </c>
      <c r="B10" s="5">
        <v>215</v>
      </c>
      <c r="C10" s="303">
        <v>1</v>
      </c>
      <c r="D10" s="265" t="s">
        <v>328</v>
      </c>
      <c r="E10" s="302">
        <v>18100</v>
      </c>
    </row>
    <row r="11" spans="1:5" s="118" customFormat="1" ht="25.5" customHeight="1" thickBot="1">
      <c r="A11" s="304"/>
      <c r="B11" s="305"/>
      <c r="C11" s="306"/>
      <c r="D11" s="307" t="s">
        <v>320</v>
      </c>
      <c r="E11" s="308">
        <f>SUM(E8:E10)</f>
        <v>20000</v>
      </c>
    </row>
    <row r="12" spans="1:5" s="118" customFormat="1" ht="18.75" customHeight="1">
      <c r="A12" s="299"/>
      <c r="B12" s="300"/>
      <c r="C12" s="309"/>
      <c r="D12" s="310"/>
      <c r="E12" s="302"/>
    </row>
    <row r="13" spans="1:5" s="118" customFormat="1" ht="28.5" customHeight="1">
      <c r="A13" s="299"/>
      <c r="B13" s="300"/>
      <c r="C13" s="309"/>
      <c r="D13" s="278" t="s">
        <v>329</v>
      </c>
      <c r="E13" s="302"/>
    </row>
    <row r="14" spans="1:5" s="315" customFormat="1" ht="9.75" customHeight="1">
      <c r="A14" s="277"/>
      <c r="B14" s="311"/>
      <c r="C14" s="312"/>
      <c r="D14" s="313"/>
      <c r="E14" s="314"/>
    </row>
    <row r="15" spans="1:5" s="315" customFormat="1" ht="29.25" customHeight="1">
      <c r="A15" s="277">
        <v>11</v>
      </c>
      <c r="B15" s="311">
        <v>430</v>
      </c>
      <c r="C15" s="312">
        <v>1</v>
      </c>
      <c r="D15" s="316" t="s">
        <v>330</v>
      </c>
      <c r="E15" s="302">
        <v>30000</v>
      </c>
    </row>
    <row r="16" spans="1:5" s="315" customFormat="1" ht="25.5" customHeight="1">
      <c r="A16" s="277"/>
      <c r="B16" s="311"/>
      <c r="C16" s="312"/>
      <c r="D16" s="316"/>
      <c r="E16" s="314"/>
    </row>
    <row r="17" spans="1:5" s="315" customFormat="1" ht="25.5" customHeight="1" thickBot="1">
      <c r="A17" s="277"/>
      <c r="B17" s="311"/>
      <c r="C17" s="317"/>
      <c r="D17" s="316"/>
      <c r="E17" s="314"/>
    </row>
    <row r="18" spans="1:5" s="118" customFormat="1" ht="25.5" customHeight="1" thickBot="1">
      <c r="A18" s="304"/>
      <c r="B18" s="305"/>
      <c r="C18" s="318"/>
      <c r="D18" s="275" t="s">
        <v>324</v>
      </c>
      <c r="E18" s="308">
        <f>SUM(E15:E17)</f>
        <v>30000</v>
      </c>
    </row>
    <row r="19" spans="1:5" ht="20.25" customHeight="1">
      <c r="A19" s="248"/>
      <c r="B19" s="248"/>
      <c r="C19" s="146"/>
      <c r="E19" s="319"/>
    </row>
    <row r="20" spans="3:5" ht="23.25">
      <c r="C20" s="287"/>
      <c r="D20" s="319"/>
      <c r="E20" s="319"/>
    </row>
    <row r="21" spans="3:5" ht="23.25">
      <c r="C21" s="287"/>
      <c r="D21" s="319"/>
      <c r="E21" s="319"/>
    </row>
    <row r="22" spans="3:5" ht="23.25">
      <c r="C22" s="287"/>
      <c r="D22" s="319"/>
      <c r="E22" s="319"/>
    </row>
    <row r="23" spans="3:5" ht="23.25">
      <c r="C23" s="287"/>
      <c r="D23" s="319"/>
      <c r="E23" s="319"/>
    </row>
    <row r="24" spans="3:5" ht="23.25">
      <c r="C24" s="287"/>
      <c r="D24" s="319"/>
      <c r="E24" s="319"/>
    </row>
    <row r="25" spans="3:5" ht="23.25">
      <c r="C25" s="287"/>
      <c r="D25" s="319"/>
      <c r="E25" s="319"/>
    </row>
    <row r="26" spans="3:5" ht="23.25">
      <c r="C26" s="287"/>
      <c r="D26" s="319"/>
      <c r="E26" s="319"/>
    </row>
    <row r="27" spans="3:5" ht="23.25">
      <c r="C27" s="287"/>
      <c r="D27" s="319"/>
      <c r="E27" s="319"/>
    </row>
    <row r="28" spans="3:5" ht="23.25">
      <c r="C28" s="287"/>
      <c r="D28" s="319"/>
      <c r="E28" s="319"/>
    </row>
    <row r="29" spans="3:5" ht="23.25">
      <c r="C29" s="287"/>
      <c r="D29" s="319"/>
      <c r="E29" s="319"/>
    </row>
  </sheetData>
  <sheetProtection/>
  <mergeCells count="5">
    <mergeCell ref="A1:E1"/>
    <mergeCell ref="A2:E2"/>
    <mergeCell ref="A3:E3"/>
    <mergeCell ref="D4:E4"/>
    <mergeCell ref="D5:D6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showGridLines="0" rightToLeft="1" zoomScalePageLayoutView="0" workbookViewId="0" topLeftCell="A1">
      <selection activeCell="A65" sqref="A65"/>
    </sheetView>
  </sheetViews>
  <sheetFormatPr defaultColWidth="9.140625" defaultRowHeight="12.75"/>
  <cols>
    <col min="1" max="1" width="10.8515625" style="2" bestFit="1" customWidth="1"/>
    <col min="2" max="2" width="77.57421875" style="2" customWidth="1"/>
    <col min="3" max="3" width="24.421875" style="2" bestFit="1" customWidth="1"/>
    <col min="4" max="4" width="15.28125" style="2" customWidth="1"/>
    <col min="5" max="5" width="24.421875" style="2" bestFit="1" customWidth="1"/>
    <col min="6" max="6" width="13.140625" style="2" customWidth="1"/>
    <col min="7" max="16384" width="9.140625" style="2" customWidth="1"/>
  </cols>
  <sheetData>
    <row r="1" spans="1:5" ht="24.75" customHeight="1">
      <c r="A1" s="396" t="s">
        <v>38</v>
      </c>
      <c r="B1" s="385"/>
      <c r="C1" s="385"/>
      <c r="D1" s="385"/>
      <c r="E1" s="385"/>
    </row>
    <row r="2" spans="1:5" s="1" customFormat="1" ht="23.25" customHeight="1">
      <c r="A2" s="397" t="s">
        <v>139</v>
      </c>
      <c r="B2" s="397"/>
      <c r="C2" s="397"/>
      <c r="D2" s="397"/>
      <c r="E2" s="397"/>
    </row>
    <row r="3" spans="1:5" s="1" customFormat="1" ht="24.75" customHeight="1">
      <c r="A3" s="397" t="s">
        <v>140</v>
      </c>
      <c r="B3" s="397"/>
      <c r="C3" s="397"/>
      <c r="D3" s="397"/>
      <c r="E3" s="397"/>
    </row>
    <row r="4" spans="1:5" s="1" customFormat="1" ht="22.5" customHeight="1">
      <c r="A4" s="397" t="s">
        <v>332</v>
      </c>
      <c r="B4" s="397"/>
      <c r="C4" s="397"/>
      <c r="D4" s="397"/>
      <c r="E4" s="397"/>
    </row>
    <row r="5" spans="1:5" ht="15.75" customHeight="1" thickBot="1">
      <c r="A5" s="393" t="s">
        <v>111</v>
      </c>
      <c r="B5" s="393"/>
      <c r="C5" s="393"/>
      <c r="D5" s="393"/>
      <c r="E5" s="393"/>
    </row>
    <row r="6" spans="1:5" ht="23.25" customHeight="1">
      <c r="A6" s="31" t="s">
        <v>1</v>
      </c>
      <c r="B6" s="391"/>
      <c r="C6" s="394" t="s">
        <v>39</v>
      </c>
      <c r="D6" s="395"/>
      <c r="E6" s="32" t="s">
        <v>40</v>
      </c>
    </row>
    <row r="7" spans="1:5" ht="27" customHeight="1" thickBot="1">
      <c r="A7" s="33" t="s">
        <v>3</v>
      </c>
      <c r="B7" s="392"/>
      <c r="C7" s="34" t="s">
        <v>76</v>
      </c>
      <c r="D7" s="34" t="s">
        <v>77</v>
      </c>
      <c r="E7" s="35" t="s">
        <v>39</v>
      </c>
    </row>
    <row r="8" spans="1:5" s="1" customFormat="1" ht="23.25">
      <c r="A8" s="14">
        <v>10100</v>
      </c>
      <c r="B8" s="15" t="s">
        <v>41</v>
      </c>
      <c r="C8" s="329">
        <f>'1-4'!D8+'1-4'!D33+'1-4'!D70+'1-4'!D71+'1-4'!D72+'1-4'!D73+'1-4'!D97+'1-4'!D113+'1-4'!D124</f>
        <v>220964</v>
      </c>
      <c r="D8" s="330">
        <f>'1-4'!E8+'1-4'!E33+'1-4'!E70+'1-4'!E71+'1-4'!E72+'1-4'!E73+'1-4'!E97+'1-4'!E113+'1-4'!E124</f>
        <v>695</v>
      </c>
      <c r="E8" s="331">
        <f aca="true" t="shared" si="0" ref="E8:E37">SUM(C8:D8)</f>
        <v>221659</v>
      </c>
    </row>
    <row r="9" spans="1:5" s="1" customFormat="1" ht="23.25">
      <c r="A9" s="16">
        <v>16600</v>
      </c>
      <c r="B9" s="17" t="s">
        <v>42</v>
      </c>
      <c r="C9" s="332">
        <f>'1-4'!D9+'1-4'!D98</f>
        <v>288432</v>
      </c>
      <c r="D9" s="333">
        <f>'1-4'!E9+'1-4'!E98</f>
        <v>676</v>
      </c>
      <c r="E9" s="331">
        <f t="shared" si="0"/>
        <v>289108</v>
      </c>
    </row>
    <row r="10" spans="1:5" s="1" customFormat="1" ht="23.25">
      <c r="A10" s="16">
        <v>10200</v>
      </c>
      <c r="B10" s="18" t="s">
        <v>144</v>
      </c>
      <c r="C10" s="332">
        <f>'1-4'!D10</f>
        <v>5306</v>
      </c>
      <c r="D10" s="333">
        <f>'1-4'!E10</f>
        <v>42</v>
      </c>
      <c r="E10" s="331">
        <f t="shared" si="0"/>
        <v>5348</v>
      </c>
    </row>
    <row r="11" spans="1:5" s="1" customFormat="1" ht="23.25">
      <c r="A11" s="16">
        <v>15300</v>
      </c>
      <c r="B11" s="18" t="s">
        <v>120</v>
      </c>
      <c r="C11" s="332">
        <f>'1-4'!D11</f>
        <v>1549</v>
      </c>
      <c r="D11" s="333">
        <f>'1-4'!E11</f>
        <v>12</v>
      </c>
      <c r="E11" s="331">
        <f t="shared" si="0"/>
        <v>1561</v>
      </c>
    </row>
    <row r="12" spans="1:5" s="1" customFormat="1" ht="23.25">
      <c r="A12" s="16">
        <v>10400</v>
      </c>
      <c r="B12" s="18" t="s">
        <v>43</v>
      </c>
      <c r="C12" s="332">
        <f>'1-4'!D12</f>
        <v>4124</v>
      </c>
      <c r="D12" s="333">
        <f>'1-4'!E12</f>
        <v>42</v>
      </c>
      <c r="E12" s="331">
        <f t="shared" si="0"/>
        <v>4166</v>
      </c>
    </row>
    <row r="13" spans="1:5" s="1" customFormat="1" ht="23.25">
      <c r="A13" s="16">
        <v>10500</v>
      </c>
      <c r="B13" s="18" t="s">
        <v>44</v>
      </c>
      <c r="C13" s="332">
        <f>'1-4'!D13</f>
        <v>17538</v>
      </c>
      <c r="D13" s="333">
        <f>'1-4'!E13</f>
        <v>75</v>
      </c>
      <c r="E13" s="331">
        <f t="shared" si="0"/>
        <v>17613</v>
      </c>
    </row>
    <row r="14" spans="1:9" s="1" customFormat="1" ht="23.25">
      <c r="A14" s="16">
        <v>10600</v>
      </c>
      <c r="B14" s="18" t="s">
        <v>45</v>
      </c>
      <c r="C14" s="332">
        <f>'1-4'!D14+'1-4'!D34+'1-4'!D127</f>
        <v>70586</v>
      </c>
      <c r="D14" s="333">
        <f>'1-4'!E14+'1-4'!E34+'1-4'!E127</f>
        <v>157</v>
      </c>
      <c r="E14" s="331">
        <f t="shared" si="0"/>
        <v>70743</v>
      </c>
      <c r="G14" s="116"/>
      <c r="H14" s="116"/>
      <c r="I14" s="116"/>
    </row>
    <row r="15" spans="1:5" s="1" customFormat="1" ht="23.25">
      <c r="A15" s="16">
        <v>10700</v>
      </c>
      <c r="B15" s="18" t="s">
        <v>46</v>
      </c>
      <c r="C15" s="332">
        <f>'1-4'!D26</f>
        <v>36559</v>
      </c>
      <c r="D15" s="333">
        <f>'1-4'!E26</f>
        <v>246</v>
      </c>
      <c r="E15" s="331">
        <f t="shared" si="0"/>
        <v>36805</v>
      </c>
    </row>
    <row r="16" spans="1:5" s="1" customFormat="1" ht="23.25">
      <c r="A16" s="16">
        <v>10800</v>
      </c>
      <c r="B16" s="18" t="s">
        <v>47</v>
      </c>
      <c r="C16" s="332">
        <f>'1-4'!D99</f>
        <v>10075</v>
      </c>
      <c r="D16" s="333">
        <f>'1-4'!E99</f>
        <v>39</v>
      </c>
      <c r="E16" s="331">
        <f t="shared" si="0"/>
        <v>10114</v>
      </c>
    </row>
    <row r="17" spans="1:5" s="1" customFormat="1" ht="23.25">
      <c r="A17" s="16">
        <v>10900</v>
      </c>
      <c r="B17" s="18" t="s">
        <v>48</v>
      </c>
      <c r="C17" s="332">
        <f>'1-4'!D125</f>
        <v>15856</v>
      </c>
      <c r="D17" s="333">
        <f>'1-4'!E125</f>
        <v>23</v>
      </c>
      <c r="E17" s="331">
        <f t="shared" si="0"/>
        <v>15879</v>
      </c>
    </row>
    <row r="18" spans="1:5" s="1" customFormat="1" ht="23.25">
      <c r="A18" s="16">
        <v>11000</v>
      </c>
      <c r="B18" s="18" t="s">
        <v>49</v>
      </c>
      <c r="C18" s="332">
        <f>'1-4'!D110</f>
        <v>4659</v>
      </c>
      <c r="D18" s="333">
        <f>'1-4'!E110</f>
        <v>10</v>
      </c>
      <c r="E18" s="331">
        <f t="shared" si="0"/>
        <v>4669</v>
      </c>
    </row>
    <row r="19" spans="1:5" s="1" customFormat="1" ht="23.25">
      <c r="A19" s="16">
        <v>11100</v>
      </c>
      <c r="B19" s="18" t="s">
        <v>134</v>
      </c>
      <c r="C19" s="332">
        <f>'1-4'!D114</f>
        <v>53995</v>
      </c>
      <c r="D19" s="333">
        <f>'1-4'!E114</f>
        <v>358</v>
      </c>
      <c r="E19" s="331">
        <f>SUM(C19:D19)</f>
        <v>54353</v>
      </c>
    </row>
    <row r="20" spans="1:5" s="1" customFormat="1" ht="23.25">
      <c r="A20" s="16">
        <v>11200</v>
      </c>
      <c r="B20" s="18" t="s">
        <v>50</v>
      </c>
      <c r="C20" s="332">
        <f>'1-4'!D27+'1-4'!D35</f>
        <v>18853</v>
      </c>
      <c r="D20" s="333">
        <f>'1-4'!E27+'1-4'!E35</f>
        <v>8</v>
      </c>
      <c r="E20" s="331">
        <f t="shared" si="0"/>
        <v>18861</v>
      </c>
    </row>
    <row r="21" spans="1:5" s="1" customFormat="1" ht="23.25">
      <c r="A21" s="16">
        <v>11300</v>
      </c>
      <c r="B21" s="18" t="s">
        <v>51</v>
      </c>
      <c r="C21" s="332">
        <f>'1-4'!D36+'1-4'!D57</f>
        <v>649327</v>
      </c>
      <c r="D21" s="333">
        <f>'1-4'!E36+'1-4'!E57</f>
        <v>5981</v>
      </c>
      <c r="E21" s="331">
        <f t="shared" si="0"/>
        <v>655308</v>
      </c>
    </row>
    <row r="22" spans="1:7" s="1" customFormat="1" ht="23.25">
      <c r="A22" s="16">
        <v>11400</v>
      </c>
      <c r="B22" s="18" t="s">
        <v>52</v>
      </c>
      <c r="C22" s="332">
        <f>'1-4'!D37+'1-4'!D100</f>
        <v>1196025</v>
      </c>
      <c r="D22" s="333">
        <f>'1-4'!E37+'1-4'!E100</f>
        <v>3017</v>
      </c>
      <c r="E22" s="331">
        <f t="shared" si="0"/>
        <v>1199042</v>
      </c>
      <c r="G22" s="116"/>
    </row>
    <row r="23" spans="1:5" s="1" customFormat="1" ht="23.25">
      <c r="A23" s="16">
        <v>11500</v>
      </c>
      <c r="B23" s="18" t="s">
        <v>53</v>
      </c>
      <c r="C23" s="332">
        <f>'1-4'!D60</f>
        <v>151573</v>
      </c>
      <c r="D23" s="333">
        <f>'1-4'!E60</f>
        <v>37</v>
      </c>
      <c r="E23" s="331">
        <f t="shared" si="0"/>
        <v>151610</v>
      </c>
    </row>
    <row r="24" spans="1:5" s="1" customFormat="1" ht="23.25">
      <c r="A24" s="16">
        <v>11600</v>
      </c>
      <c r="B24" s="18" t="s">
        <v>54</v>
      </c>
      <c r="C24" s="332">
        <f>'1-4'!D101</f>
        <v>11925</v>
      </c>
      <c r="D24" s="333">
        <f>'1-4'!E101</f>
        <v>23</v>
      </c>
      <c r="E24" s="331">
        <f t="shared" si="0"/>
        <v>11948</v>
      </c>
    </row>
    <row r="25" spans="1:5" s="1" customFormat="1" ht="23.25">
      <c r="A25" s="16">
        <v>11700</v>
      </c>
      <c r="B25" s="18" t="s">
        <v>55</v>
      </c>
      <c r="C25" s="332">
        <f>'1-4'!D117+'1-4'!D118</f>
        <v>15924</v>
      </c>
      <c r="D25" s="333">
        <f>'1-4'!E117+'1-4'!E118</f>
        <v>85</v>
      </c>
      <c r="E25" s="331">
        <f t="shared" si="0"/>
        <v>16009</v>
      </c>
    </row>
    <row r="26" spans="1:5" s="1" customFormat="1" ht="23.25">
      <c r="A26" s="16">
        <v>11900</v>
      </c>
      <c r="B26" s="18" t="s">
        <v>56</v>
      </c>
      <c r="C26" s="332">
        <f>'1-4'!D74</f>
        <v>41817</v>
      </c>
      <c r="D26" s="333">
        <f>'1-4'!E74</f>
        <v>525</v>
      </c>
      <c r="E26" s="331">
        <f t="shared" si="0"/>
        <v>42342</v>
      </c>
    </row>
    <row r="27" spans="1:5" s="1" customFormat="1" ht="23.25">
      <c r="A27" s="16">
        <v>12100</v>
      </c>
      <c r="B27" s="18" t="s">
        <v>5</v>
      </c>
      <c r="C27" s="332">
        <v>99335</v>
      </c>
      <c r="D27" s="333">
        <v>2485</v>
      </c>
      <c r="E27" s="331">
        <f t="shared" si="0"/>
        <v>101820</v>
      </c>
    </row>
    <row r="28" spans="1:5" s="1" customFormat="1" ht="23.25">
      <c r="A28" s="16">
        <v>12200</v>
      </c>
      <c r="B28" s="18" t="s">
        <v>57</v>
      </c>
      <c r="C28" s="332">
        <f>'1-4'!D15</f>
        <v>695</v>
      </c>
      <c r="D28" s="333">
        <f>'1-4'!E15</f>
        <v>1</v>
      </c>
      <c r="E28" s="331">
        <f t="shared" si="0"/>
        <v>696</v>
      </c>
    </row>
    <row r="29" spans="1:5" s="1" customFormat="1" ht="23.25">
      <c r="A29" s="16">
        <v>12300</v>
      </c>
      <c r="B29" s="18" t="s">
        <v>58</v>
      </c>
      <c r="C29" s="332">
        <f>'1-4'!D77+'1-4'!D78</f>
        <v>98810</v>
      </c>
      <c r="D29" s="333">
        <f>'1-4'!E77+'1-4'!E78</f>
        <v>950</v>
      </c>
      <c r="E29" s="331">
        <f t="shared" si="0"/>
        <v>99760</v>
      </c>
    </row>
    <row r="30" spans="1:5" s="1" customFormat="1" ht="23.25">
      <c r="A30" s="16">
        <v>12400</v>
      </c>
      <c r="B30" s="18" t="s">
        <v>170</v>
      </c>
      <c r="C30" s="332">
        <f>'1-4'!D28</f>
        <v>4118</v>
      </c>
      <c r="D30" s="333">
        <f>'1-4'!E28</f>
        <v>19</v>
      </c>
      <c r="E30" s="331">
        <f t="shared" si="0"/>
        <v>4137</v>
      </c>
    </row>
    <row r="31" spans="1:5" s="1" customFormat="1" ht="23.25">
      <c r="A31" s="16">
        <v>12700</v>
      </c>
      <c r="B31" s="18" t="s">
        <v>59</v>
      </c>
      <c r="C31" s="332">
        <f>'1-4'!D16</f>
        <v>2741</v>
      </c>
      <c r="D31" s="333">
        <f>'1-4'!E16</f>
        <v>68</v>
      </c>
      <c r="E31" s="331">
        <f t="shared" si="0"/>
        <v>2809</v>
      </c>
    </row>
    <row r="32" spans="1:5" s="1" customFormat="1" ht="23.25">
      <c r="A32" s="16">
        <v>13000</v>
      </c>
      <c r="B32" s="18" t="s">
        <v>60</v>
      </c>
      <c r="C32" s="332">
        <f>'1-4'!D17</f>
        <v>7716</v>
      </c>
      <c r="D32" s="333">
        <f>'1-4'!E17</f>
        <v>4</v>
      </c>
      <c r="E32" s="331">
        <f t="shared" si="0"/>
        <v>7720</v>
      </c>
    </row>
    <row r="33" spans="1:5" s="1" customFormat="1" ht="23.25">
      <c r="A33" s="16">
        <v>13100</v>
      </c>
      <c r="B33" s="17" t="s">
        <v>61</v>
      </c>
      <c r="C33" s="332">
        <f>'1-4'!D61</f>
        <v>6629</v>
      </c>
      <c r="D33" s="333">
        <f>'1-4'!E61</f>
        <v>20</v>
      </c>
      <c r="E33" s="331">
        <f t="shared" si="0"/>
        <v>6649</v>
      </c>
    </row>
    <row r="34" spans="1:5" s="1" customFormat="1" ht="23.25">
      <c r="A34" s="16">
        <v>13700</v>
      </c>
      <c r="B34" s="18" t="s">
        <v>8</v>
      </c>
      <c r="C34" s="332">
        <f>'1-4'!D38</f>
        <v>211858</v>
      </c>
      <c r="D34" s="333">
        <f>'1-4'!E38</f>
        <v>2312</v>
      </c>
      <c r="E34" s="331">
        <f t="shared" si="0"/>
        <v>214170</v>
      </c>
    </row>
    <row r="35" spans="1:7" s="1" customFormat="1" ht="23.25">
      <c r="A35" s="16">
        <v>14000</v>
      </c>
      <c r="B35" s="18" t="s">
        <v>130</v>
      </c>
      <c r="C35" s="332">
        <f>'1-4'!D18</f>
        <v>17259</v>
      </c>
      <c r="D35" s="333">
        <f>'1-4'!E18</f>
        <v>770</v>
      </c>
      <c r="E35" s="331">
        <f t="shared" si="0"/>
        <v>18029</v>
      </c>
      <c r="G35" s="116"/>
    </row>
    <row r="36" spans="1:7" s="1" customFormat="1" ht="23.25">
      <c r="A36" s="16">
        <v>14200</v>
      </c>
      <c r="B36" s="18" t="s">
        <v>62</v>
      </c>
      <c r="C36" s="332">
        <f>'1-4'!D62+'1-4'!D79+'1-4'!D102+'1-4'!D119+'1-4'!D126+'1-4'!D131</f>
        <v>214540</v>
      </c>
      <c r="D36" s="333">
        <f>'1-4'!E131</f>
        <v>41</v>
      </c>
      <c r="E36" s="331">
        <f t="shared" si="0"/>
        <v>214581</v>
      </c>
      <c r="G36" s="116"/>
    </row>
    <row r="37" spans="1:5" s="1" customFormat="1" ht="23.25">
      <c r="A37" s="16">
        <v>15000</v>
      </c>
      <c r="B37" s="18" t="s">
        <v>63</v>
      </c>
      <c r="C37" s="332">
        <f>'1-4'!D103</f>
        <v>31260</v>
      </c>
      <c r="D37" s="333">
        <f>'1-4'!E103</f>
        <v>28</v>
      </c>
      <c r="E37" s="331">
        <f t="shared" si="0"/>
        <v>31288</v>
      </c>
    </row>
    <row r="38" spans="1:5" s="1" customFormat="1" ht="23.25">
      <c r="A38" s="16">
        <v>15200</v>
      </c>
      <c r="B38" s="18" t="s">
        <v>64</v>
      </c>
      <c r="C38" s="332">
        <f>'1-4'!D39</f>
        <v>1130</v>
      </c>
      <c r="D38" s="333">
        <v>0</v>
      </c>
      <c r="E38" s="331">
        <f aca="true" t="shared" si="1" ref="E38:E65">SUM(C38:D38)</f>
        <v>1130</v>
      </c>
    </row>
    <row r="39" spans="1:5" s="1" customFormat="1" ht="23.25">
      <c r="A39" s="19">
        <v>15500</v>
      </c>
      <c r="B39" s="20" t="s">
        <v>65</v>
      </c>
      <c r="C39" s="334">
        <f>'1-4'!D40</f>
        <v>61247</v>
      </c>
      <c r="D39" s="335">
        <f>'1-4'!E40</f>
        <v>348</v>
      </c>
      <c r="E39" s="336">
        <f t="shared" si="1"/>
        <v>61595</v>
      </c>
    </row>
    <row r="40" spans="1:5" s="1" customFormat="1" ht="23.25">
      <c r="A40" s="16">
        <v>15600</v>
      </c>
      <c r="B40" s="17" t="s">
        <v>128</v>
      </c>
      <c r="C40" s="332">
        <f>'1-4'!D63</f>
        <v>257535</v>
      </c>
      <c r="D40" s="333">
        <v>0</v>
      </c>
      <c r="E40" s="331">
        <f t="shared" si="1"/>
        <v>257535</v>
      </c>
    </row>
    <row r="41" spans="1:5" s="1" customFormat="1" ht="23.25">
      <c r="A41" s="16">
        <v>15700</v>
      </c>
      <c r="B41" s="17" t="s">
        <v>133</v>
      </c>
      <c r="C41" s="332">
        <f>'1-4'!D128</f>
        <v>11983</v>
      </c>
      <c r="D41" s="333">
        <f>'1-4'!E128</f>
        <v>57</v>
      </c>
      <c r="E41" s="331">
        <f t="shared" si="1"/>
        <v>12040</v>
      </c>
    </row>
    <row r="42" spans="1:5" s="1" customFormat="1" ht="23.25">
      <c r="A42" s="16">
        <v>15800</v>
      </c>
      <c r="B42" s="17" t="s">
        <v>129</v>
      </c>
      <c r="C42" s="332">
        <f>'1-4'!D64</f>
        <v>14841</v>
      </c>
      <c r="D42" s="333">
        <v>0</v>
      </c>
      <c r="E42" s="331">
        <f t="shared" si="1"/>
        <v>14841</v>
      </c>
    </row>
    <row r="43" spans="1:5" s="1" customFormat="1" ht="23.25">
      <c r="A43" s="23">
        <v>15900</v>
      </c>
      <c r="B43" s="24" t="s">
        <v>121</v>
      </c>
      <c r="C43" s="337">
        <f>'1-4'!D41+'1-4'!D104</f>
        <v>85490</v>
      </c>
      <c r="D43" s="338">
        <f>'1-4'!E41+'1-4'!E104</f>
        <v>252</v>
      </c>
      <c r="E43" s="339">
        <f t="shared" si="1"/>
        <v>85742</v>
      </c>
    </row>
    <row r="44" spans="1:5" s="1" customFormat="1" ht="24" thickBot="1">
      <c r="A44" s="21">
        <v>16000</v>
      </c>
      <c r="B44" s="22" t="s">
        <v>66</v>
      </c>
      <c r="C44" s="340">
        <f>'1-4'!D19+'1-4'!D105</f>
        <v>9582</v>
      </c>
      <c r="D44" s="341">
        <f>'1-4'!E19+'1-4'!E105</f>
        <v>25</v>
      </c>
      <c r="E44" s="342">
        <f t="shared" si="1"/>
        <v>9607</v>
      </c>
    </row>
    <row r="45" spans="1:5" s="1" customFormat="1" ht="23.25">
      <c r="A45" s="23">
        <v>16100</v>
      </c>
      <c r="B45" s="24" t="s">
        <v>115</v>
      </c>
      <c r="C45" s="337">
        <f>'1-4'!D20</f>
        <v>18656</v>
      </c>
      <c r="D45" s="333">
        <v>0</v>
      </c>
      <c r="E45" s="339">
        <f t="shared" si="1"/>
        <v>18656</v>
      </c>
    </row>
    <row r="46" spans="1:5" s="1" customFormat="1" ht="23.25">
      <c r="A46" s="16">
        <v>16200</v>
      </c>
      <c r="B46" s="17" t="s">
        <v>67</v>
      </c>
      <c r="C46" s="332">
        <f>'1-4'!D29</f>
        <v>20307</v>
      </c>
      <c r="D46" s="332">
        <f>'1-4'!E29</f>
        <v>12</v>
      </c>
      <c r="E46" s="331">
        <f t="shared" si="1"/>
        <v>20319</v>
      </c>
    </row>
    <row r="47" spans="1:5" s="1" customFormat="1" ht="23.25">
      <c r="A47" s="16">
        <v>16500</v>
      </c>
      <c r="B47" s="17" t="s">
        <v>10</v>
      </c>
      <c r="C47" s="332">
        <f>'1-4'!D42+'1-4'!D106</f>
        <v>10940</v>
      </c>
      <c r="D47" s="332">
        <f>'1-4'!E42+'1-4'!E106</f>
        <v>70</v>
      </c>
      <c r="E47" s="331">
        <f t="shared" si="1"/>
        <v>11010</v>
      </c>
    </row>
    <row r="48" spans="1:5" s="1" customFormat="1" ht="23.25">
      <c r="A48" s="16">
        <v>16700</v>
      </c>
      <c r="B48" s="17" t="s">
        <v>11</v>
      </c>
      <c r="C48" s="332">
        <v>12371</v>
      </c>
      <c r="D48" s="332">
        <v>46</v>
      </c>
      <c r="E48" s="331">
        <f t="shared" si="1"/>
        <v>12417</v>
      </c>
    </row>
    <row r="49" spans="1:5" s="1" customFormat="1" ht="23.25">
      <c r="A49" s="16">
        <v>16800</v>
      </c>
      <c r="B49" s="17" t="s">
        <v>68</v>
      </c>
      <c r="C49" s="332">
        <f>'1-4'!D43</f>
        <v>6033</v>
      </c>
      <c r="D49" s="332">
        <f>'1-4'!E43</f>
        <v>19</v>
      </c>
      <c r="E49" s="331">
        <f t="shared" si="1"/>
        <v>6052</v>
      </c>
    </row>
    <row r="50" spans="1:5" s="1" customFormat="1" ht="23.25">
      <c r="A50" s="16">
        <v>16900</v>
      </c>
      <c r="B50" s="17" t="s">
        <v>69</v>
      </c>
      <c r="C50" s="332">
        <f>'1-4'!D44</f>
        <v>9362</v>
      </c>
      <c r="D50" s="332">
        <f>'1-4'!E44</f>
        <v>204</v>
      </c>
      <c r="E50" s="331">
        <f t="shared" si="1"/>
        <v>9566</v>
      </c>
    </row>
    <row r="51" spans="1:5" s="1" customFormat="1" ht="23.25">
      <c r="A51" s="16">
        <v>17600</v>
      </c>
      <c r="B51" s="17" t="s">
        <v>70</v>
      </c>
      <c r="C51" s="332">
        <f>'1-4'!D45+'1-4'!D65</f>
        <v>162031</v>
      </c>
      <c r="D51" s="332">
        <f>'1-4'!E45+'1-4'!E65</f>
        <v>1639</v>
      </c>
      <c r="E51" s="331">
        <f t="shared" si="1"/>
        <v>163670</v>
      </c>
    </row>
    <row r="52" spans="1:5" s="1" customFormat="1" ht="23.25">
      <c r="A52" s="16">
        <v>17700</v>
      </c>
      <c r="B52" s="17" t="s">
        <v>71</v>
      </c>
      <c r="C52" s="332">
        <f>'1-4'!D21</f>
        <v>5113</v>
      </c>
      <c r="D52" s="332">
        <f>'1-4'!E21</f>
        <v>115</v>
      </c>
      <c r="E52" s="331">
        <f t="shared" si="1"/>
        <v>5228</v>
      </c>
    </row>
    <row r="53" spans="1:5" s="1" customFormat="1" ht="23.25">
      <c r="A53" s="25">
        <v>17800</v>
      </c>
      <c r="B53" s="17" t="s">
        <v>12</v>
      </c>
      <c r="C53" s="332">
        <f>'1-4'!D80</f>
        <v>14841</v>
      </c>
      <c r="D53" s="332">
        <f>'1-4'!E80</f>
        <v>96</v>
      </c>
      <c r="E53" s="331">
        <f t="shared" si="1"/>
        <v>14937</v>
      </c>
    </row>
    <row r="54" spans="1:5" s="1" customFormat="1" ht="23.25">
      <c r="A54" s="41">
        <v>18300</v>
      </c>
      <c r="B54" s="42" t="s">
        <v>112</v>
      </c>
      <c r="C54" s="334">
        <f>'1-4'!D22</f>
        <v>13020</v>
      </c>
      <c r="D54" s="332">
        <f>'1-4'!E22</f>
        <v>21</v>
      </c>
      <c r="E54" s="331">
        <f t="shared" si="1"/>
        <v>13041</v>
      </c>
    </row>
    <row r="55" spans="1:5" s="1" customFormat="1" ht="23.25">
      <c r="A55" s="25">
        <v>18400</v>
      </c>
      <c r="B55" s="17" t="s">
        <v>127</v>
      </c>
      <c r="C55" s="332">
        <f>'1-4'!D107</f>
        <v>42017</v>
      </c>
      <c r="D55" s="332">
        <f>'1-4'!E107</f>
        <v>110</v>
      </c>
      <c r="E55" s="331">
        <f t="shared" si="1"/>
        <v>42127</v>
      </c>
    </row>
    <row r="56" spans="1:5" s="1" customFormat="1" ht="23.25">
      <c r="A56" s="41">
        <v>18500</v>
      </c>
      <c r="B56" s="42" t="s">
        <v>135</v>
      </c>
      <c r="C56" s="334">
        <f>'1-4'!D46</f>
        <v>944</v>
      </c>
      <c r="D56" s="332">
        <f>'1-4'!E46</f>
        <v>46</v>
      </c>
      <c r="E56" s="331">
        <f t="shared" si="1"/>
        <v>990</v>
      </c>
    </row>
    <row r="57" spans="1:5" s="1" customFormat="1" ht="23.25">
      <c r="A57" s="25">
        <v>18600</v>
      </c>
      <c r="B57" s="17" t="s">
        <v>113</v>
      </c>
      <c r="C57" s="332">
        <f>'1-4'!D130</f>
        <v>9998</v>
      </c>
      <c r="D57" s="343">
        <v>0</v>
      </c>
      <c r="E57" s="331">
        <f t="shared" si="1"/>
        <v>9998</v>
      </c>
    </row>
    <row r="58" spans="1:5" s="1" customFormat="1" ht="22.5" customHeight="1">
      <c r="A58" s="25">
        <v>18900</v>
      </c>
      <c r="B58" s="17" t="s">
        <v>136</v>
      </c>
      <c r="C58" s="332">
        <f>'1-4'!D66</f>
        <v>4282</v>
      </c>
      <c r="D58" s="332">
        <f>'1-4'!E66</f>
        <v>57</v>
      </c>
      <c r="E58" s="331">
        <f t="shared" si="1"/>
        <v>4339</v>
      </c>
    </row>
    <row r="59" spans="1:5" s="1" customFormat="1" ht="22.5" customHeight="1">
      <c r="A59" s="25">
        <v>19200</v>
      </c>
      <c r="B59" s="17" t="s">
        <v>143</v>
      </c>
      <c r="C59" s="332">
        <f>'1-4'!D30</f>
        <v>47104</v>
      </c>
      <c r="D59" s="332">
        <f>'1-4'!E30</f>
        <v>10</v>
      </c>
      <c r="E59" s="331">
        <f t="shared" si="1"/>
        <v>47114</v>
      </c>
    </row>
    <row r="60" spans="1:5" s="1" customFormat="1" ht="22.5" customHeight="1">
      <c r="A60" s="25">
        <v>19300</v>
      </c>
      <c r="B60" s="17" t="s">
        <v>137</v>
      </c>
      <c r="C60" s="332">
        <f>'1-4'!D47</f>
        <v>1769</v>
      </c>
      <c r="D60" s="343">
        <v>0</v>
      </c>
      <c r="E60" s="331">
        <f t="shared" si="1"/>
        <v>1769</v>
      </c>
    </row>
    <row r="61" spans="1:5" s="1" customFormat="1" ht="22.5" customHeight="1">
      <c r="A61" s="25">
        <v>19400</v>
      </c>
      <c r="B61" s="17" t="s">
        <v>132</v>
      </c>
      <c r="C61" s="332">
        <f>'1-4'!D120</f>
        <v>23317</v>
      </c>
      <c r="D61" s="343">
        <f>'1-4'!E120</f>
        <v>65</v>
      </c>
      <c r="E61" s="331">
        <f t="shared" si="1"/>
        <v>23382</v>
      </c>
    </row>
    <row r="62" spans="1:5" s="1" customFormat="1" ht="22.5" customHeight="1">
      <c r="A62" s="25">
        <v>19500</v>
      </c>
      <c r="B62" s="17" t="s">
        <v>145</v>
      </c>
      <c r="C62" s="332">
        <f>'1-4'!D25</f>
        <v>4160</v>
      </c>
      <c r="D62" s="343">
        <f>'1-4'!E25</f>
        <v>15</v>
      </c>
      <c r="E62" s="331">
        <f t="shared" si="1"/>
        <v>4175</v>
      </c>
    </row>
    <row r="63" spans="1:5" s="1" customFormat="1" ht="22.5" customHeight="1">
      <c r="A63" s="25">
        <v>19600</v>
      </c>
      <c r="B63" s="17" t="s">
        <v>171</v>
      </c>
      <c r="C63" s="332">
        <f>'1-4'!D132</f>
        <v>3188</v>
      </c>
      <c r="D63" s="333">
        <f>'1-4'!E132</f>
        <v>44</v>
      </c>
      <c r="E63" s="331">
        <f t="shared" si="1"/>
        <v>3232</v>
      </c>
    </row>
    <row r="64" spans="1:5" s="1" customFormat="1" ht="22.5" customHeight="1">
      <c r="A64" s="25">
        <v>19700</v>
      </c>
      <c r="B64" s="17" t="s">
        <v>174</v>
      </c>
      <c r="C64" s="332">
        <f>'1-4'!D133</f>
        <v>1758</v>
      </c>
      <c r="D64" s="343">
        <v>0</v>
      </c>
      <c r="E64" s="331">
        <f t="shared" si="1"/>
        <v>1758</v>
      </c>
    </row>
    <row r="65" spans="1:5" s="1" customFormat="1" ht="24" customHeight="1" thickBot="1">
      <c r="A65" s="21">
        <v>19000</v>
      </c>
      <c r="B65" s="22" t="s">
        <v>72</v>
      </c>
      <c r="C65" s="340">
        <f>'1-4'!F135</f>
        <v>454933</v>
      </c>
      <c r="D65" s="343">
        <v>0</v>
      </c>
      <c r="E65" s="331">
        <f t="shared" si="1"/>
        <v>454933</v>
      </c>
    </row>
    <row r="66" spans="1:5" ht="24" thickBot="1">
      <c r="A66" s="30" t="s">
        <v>73</v>
      </c>
      <c r="B66" s="36"/>
      <c r="C66" s="344">
        <f>SUM(C8:C65)</f>
        <v>4818000</v>
      </c>
      <c r="D66" s="345">
        <f>SUM(D8:D65)</f>
        <v>22000</v>
      </c>
      <c r="E66" s="346">
        <f>SUM(E8:E65)</f>
        <v>4840000</v>
      </c>
    </row>
    <row r="67" ht="20.25">
      <c r="F67" s="47"/>
    </row>
    <row r="68" spans="3:6" ht="20.25">
      <c r="C68" s="47"/>
      <c r="D68" s="47"/>
      <c r="E68" s="47">
        <f>E66-4840000</f>
        <v>0</v>
      </c>
      <c r="F68" s="47"/>
    </row>
    <row r="69" spans="3:5" ht="20.25">
      <c r="C69" s="47"/>
      <c r="E69" s="47"/>
    </row>
    <row r="70" spans="3:6" ht="20.25">
      <c r="C70" s="47"/>
      <c r="E70" s="47"/>
      <c r="F70" s="47"/>
    </row>
  </sheetData>
  <sheetProtection/>
  <mergeCells count="7">
    <mergeCell ref="B6:B7"/>
    <mergeCell ref="A5:E5"/>
    <mergeCell ref="C6:D6"/>
    <mergeCell ref="A1:E1"/>
    <mergeCell ref="A2:E2"/>
    <mergeCell ref="A3:E3"/>
    <mergeCell ref="A4:E4"/>
  </mergeCells>
  <printOptions horizontalCentered="1"/>
  <pageMargins left="0.11811023622047245" right="0.11811023622047245" top="0.6299212598425197" bottom="0.7874015748031497" header="0.5118110236220472" footer="0.5118110236220472"/>
  <pageSetup horizontalDpi="600" verticalDpi="600" orientation="portrait" paperSize="9" scale="73" r:id="rId1"/>
  <headerFooter alignWithMargins="0"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0"/>
  <sheetViews>
    <sheetView showGridLines="0" rightToLeft="1" view="pageBreakPreview" zoomScale="130" zoomScaleSheetLayoutView="130" zoomScalePageLayoutView="0" workbookViewId="0" topLeftCell="A1">
      <selection activeCell="A134" sqref="A134"/>
    </sheetView>
  </sheetViews>
  <sheetFormatPr defaultColWidth="9.140625" defaultRowHeight="12.75"/>
  <cols>
    <col min="1" max="1" width="13.7109375" style="2" customWidth="1"/>
    <col min="2" max="2" width="3.7109375" style="2" customWidth="1"/>
    <col min="3" max="3" width="63.57421875" style="2" customWidth="1"/>
    <col min="4" max="4" width="13.28125" style="2" customWidth="1"/>
    <col min="5" max="5" width="11.28125" style="2" customWidth="1"/>
    <col min="6" max="6" width="14.57421875" style="2" customWidth="1"/>
    <col min="7" max="16384" width="9.140625" style="2" customWidth="1"/>
  </cols>
  <sheetData>
    <row r="1" spans="1:6" s="1" customFormat="1" ht="23.25">
      <c r="A1" s="410" t="s">
        <v>74</v>
      </c>
      <c r="B1" s="410"/>
      <c r="C1" s="410"/>
      <c r="D1" s="410"/>
      <c r="E1" s="410"/>
      <c r="F1" s="410"/>
    </row>
    <row r="2" spans="1:6" s="1" customFormat="1" ht="18" customHeight="1">
      <c r="A2" s="397" t="s">
        <v>75</v>
      </c>
      <c r="B2" s="397"/>
      <c r="C2" s="397"/>
      <c r="D2" s="397"/>
      <c r="E2" s="397"/>
      <c r="F2" s="397"/>
    </row>
    <row r="3" spans="1:6" s="1" customFormat="1" ht="18" customHeight="1">
      <c r="A3" s="397" t="s">
        <v>331</v>
      </c>
      <c r="B3" s="397"/>
      <c r="C3" s="397"/>
      <c r="D3" s="397"/>
      <c r="E3" s="397"/>
      <c r="F3" s="397"/>
    </row>
    <row r="4" spans="1:6" ht="21" thickBot="1">
      <c r="A4" s="393" t="s">
        <v>0</v>
      </c>
      <c r="B4" s="393"/>
      <c r="C4" s="393"/>
      <c r="D4" s="393"/>
      <c r="E4" s="393"/>
      <c r="F4" s="393"/>
    </row>
    <row r="5" spans="1:6" s="1" customFormat="1" ht="21" customHeight="1">
      <c r="A5" s="52" t="s">
        <v>1</v>
      </c>
      <c r="B5" s="406" t="s">
        <v>2</v>
      </c>
      <c r="C5" s="407"/>
      <c r="D5" s="53" t="s">
        <v>39</v>
      </c>
      <c r="E5" s="54"/>
      <c r="F5" s="55" t="s">
        <v>40</v>
      </c>
    </row>
    <row r="6" spans="1:6" s="1" customFormat="1" ht="22.5" customHeight="1" thickBot="1">
      <c r="A6" s="33" t="s">
        <v>3</v>
      </c>
      <c r="B6" s="408"/>
      <c r="C6" s="409"/>
      <c r="D6" s="34" t="s">
        <v>76</v>
      </c>
      <c r="E6" s="49" t="s">
        <v>77</v>
      </c>
      <c r="F6" s="35" t="s">
        <v>39</v>
      </c>
    </row>
    <row r="7" spans="1:6" s="1" customFormat="1" ht="21" customHeight="1">
      <c r="A7" s="43"/>
      <c r="B7" s="44" t="s">
        <v>14</v>
      </c>
      <c r="C7" s="45" t="s">
        <v>107</v>
      </c>
      <c r="D7" s="56"/>
      <c r="E7" s="57"/>
      <c r="F7" s="58"/>
    </row>
    <row r="8" spans="1:6" s="1" customFormat="1" ht="21" customHeight="1">
      <c r="A8" s="6">
        <v>10100</v>
      </c>
      <c r="B8" s="59"/>
      <c r="C8" s="59" t="s">
        <v>148</v>
      </c>
      <c r="D8" s="60">
        <v>96960</v>
      </c>
      <c r="E8" s="61">
        <v>114</v>
      </c>
      <c r="F8" s="62">
        <f aca="true" t="shared" si="0" ref="F8:F22">SUM(D8:E8)</f>
        <v>97074</v>
      </c>
    </row>
    <row r="9" spans="1:6" s="1" customFormat="1" ht="21" customHeight="1">
      <c r="A9" s="7">
        <v>16600</v>
      </c>
      <c r="B9" s="63"/>
      <c r="C9" s="64" t="s">
        <v>78</v>
      </c>
      <c r="D9" s="65">
        <v>277084</v>
      </c>
      <c r="E9" s="61">
        <v>602</v>
      </c>
      <c r="F9" s="66">
        <f t="shared" si="0"/>
        <v>277686</v>
      </c>
    </row>
    <row r="10" spans="1:6" s="1" customFormat="1" ht="21" customHeight="1">
      <c r="A10" s="7">
        <v>10200</v>
      </c>
      <c r="B10" s="63"/>
      <c r="C10" s="63" t="s">
        <v>79</v>
      </c>
      <c r="D10" s="65">
        <v>5306</v>
      </c>
      <c r="E10" s="65">
        <v>42</v>
      </c>
      <c r="F10" s="66">
        <f t="shared" si="0"/>
        <v>5348</v>
      </c>
    </row>
    <row r="11" spans="1:6" s="1" customFormat="1" ht="21" customHeight="1">
      <c r="A11" s="11">
        <v>15300</v>
      </c>
      <c r="B11" s="67"/>
      <c r="C11" s="67" t="s">
        <v>120</v>
      </c>
      <c r="D11" s="68">
        <v>1549</v>
      </c>
      <c r="E11" s="68">
        <v>12</v>
      </c>
      <c r="F11" s="66">
        <f t="shared" si="0"/>
        <v>1561</v>
      </c>
    </row>
    <row r="12" spans="1:6" s="1" customFormat="1" ht="21" customHeight="1">
      <c r="A12" s="11">
        <v>10400</v>
      </c>
      <c r="B12" s="67"/>
      <c r="C12" s="67" t="s">
        <v>80</v>
      </c>
      <c r="D12" s="65">
        <v>4124</v>
      </c>
      <c r="E12" s="65">
        <v>42</v>
      </c>
      <c r="F12" s="66">
        <f t="shared" si="0"/>
        <v>4166</v>
      </c>
    </row>
    <row r="13" spans="1:6" s="1" customFormat="1" ht="21" customHeight="1">
      <c r="A13" s="7">
        <v>10500</v>
      </c>
      <c r="B13" s="63"/>
      <c r="C13" s="63" t="s">
        <v>81</v>
      </c>
      <c r="D13" s="65">
        <v>17538</v>
      </c>
      <c r="E13" s="65">
        <v>75</v>
      </c>
      <c r="F13" s="66">
        <f t="shared" si="0"/>
        <v>17613</v>
      </c>
    </row>
    <row r="14" spans="1:6" s="1" customFormat="1" ht="21" customHeight="1">
      <c r="A14" s="7">
        <v>10600</v>
      </c>
      <c r="B14" s="63"/>
      <c r="C14" s="63" t="s">
        <v>15</v>
      </c>
      <c r="D14" s="65">
        <v>65767</v>
      </c>
      <c r="E14" s="65">
        <v>154</v>
      </c>
      <c r="F14" s="66">
        <f t="shared" si="0"/>
        <v>65921</v>
      </c>
    </row>
    <row r="15" spans="1:6" s="1" customFormat="1" ht="21" customHeight="1">
      <c r="A15" s="7">
        <v>12200</v>
      </c>
      <c r="B15" s="63"/>
      <c r="C15" s="63" t="s">
        <v>6</v>
      </c>
      <c r="D15" s="69">
        <v>695</v>
      </c>
      <c r="E15" s="50">
        <v>1</v>
      </c>
      <c r="F15" s="66">
        <f t="shared" si="0"/>
        <v>696</v>
      </c>
    </row>
    <row r="16" spans="1:6" s="1" customFormat="1" ht="21" customHeight="1">
      <c r="A16" s="7">
        <v>12700</v>
      </c>
      <c r="B16" s="63"/>
      <c r="C16" s="63" t="s">
        <v>82</v>
      </c>
      <c r="D16" s="65">
        <v>2741</v>
      </c>
      <c r="E16" s="65">
        <v>68</v>
      </c>
      <c r="F16" s="66">
        <f t="shared" si="0"/>
        <v>2809</v>
      </c>
    </row>
    <row r="17" spans="1:6" s="1" customFormat="1" ht="21" customHeight="1">
      <c r="A17" s="7">
        <v>13000</v>
      </c>
      <c r="B17" s="63"/>
      <c r="C17" s="63" t="s">
        <v>83</v>
      </c>
      <c r="D17" s="65">
        <v>7716</v>
      </c>
      <c r="E17" s="50">
        <v>4</v>
      </c>
      <c r="F17" s="66">
        <f t="shared" si="0"/>
        <v>7720</v>
      </c>
    </row>
    <row r="18" spans="1:6" s="1" customFormat="1" ht="21" customHeight="1">
      <c r="A18" s="7">
        <v>14000</v>
      </c>
      <c r="B18" s="63"/>
      <c r="C18" s="64" t="s">
        <v>164</v>
      </c>
      <c r="D18" s="65">
        <v>17259</v>
      </c>
      <c r="E18" s="70">
        <v>770</v>
      </c>
      <c r="F18" s="66">
        <f t="shared" si="0"/>
        <v>18029</v>
      </c>
    </row>
    <row r="19" spans="1:6" s="1" customFormat="1" ht="21" customHeight="1">
      <c r="A19" s="7">
        <v>16000</v>
      </c>
      <c r="B19" s="63"/>
      <c r="C19" s="64" t="s">
        <v>84</v>
      </c>
      <c r="D19" s="65">
        <v>7744</v>
      </c>
      <c r="E19" s="70">
        <v>25</v>
      </c>
      <c r="F19" s="66">
        <f t="shared" si="0"/>
        <v>7769</v>
      </c>
    </row>
    <row r="20" spans="1:6" s="1" customFormat="1" ht="21" customHeight="1">
      <c r="A20" s="12">
        <v>16100</v>
      </c>
      <c r="B20" s="71"/>
      <c r="C20" s="71" t="s">
        <v>115</v>
      </c>
      <c r="D20" s="72">
        <v>18656</v>
      </c>
      <c r="E20" s="50">
        <v>0</v>
      </c>
      <c r="F20" s="73">
        <f t="shared" si="0"/>
        <v>18656</v>
      </c>
    </row>
    <row r="21" spans="1:6" s="1" customFormat="1" ht="21" customHeight="1">
      <c r="A21" s="7">
        <v>17700</v>
      </c>
      <c r="B21" s="63"/>
      <c r="C21" s="63" t="s">
        <v>71</v>
      </c>
      <c r="D21" s="65">
        <v>5113</v>
      </c>
      <c r="E21" s="51">
        <v>115</v>
      </c>
      <c r="F21" s="73">
        <f t="shared" si="0"/>
        <v>5228</v>
      </c>
    </row>
    <row r="22" spans="1:6" s="1" customFormat="1" ht="21" customHeight="1" thickBot="1">
      <c r="A22" s="6">
        <v>18300</v>
      </c>
      <c r="B22" s="59"/>
      <c r="C22" s="59" t="s">
        <v>112</v>
      </c>
      <c r="D22" s="69">
        <v>13020</v>
      </c>
      <c r="E22" s="74">
        <v>21</v>
      </c>
      <c r="F22" s="73">
        <f t="shared" si="0"/>
        <v>13041</v>
      </c>
    </row>
    <row r="23" spans="1:6" s="1" customFormat="1" ht="21" customHeight="1" thickBot="1">
      <c r="A23" s="37"/>
      <c r="B23" s="75"/>
      <c r="C23" s="76" t="s">
        <v>16</v>
      </c>
      <c r="D23" s="77">
        <f>SUM(D8:D22)</f>
        <v>541272</v>
      </c>
      <c r="E23" s="77">
        <f>SUM(E8:E22)</f>
        <v>2045</v>
      </c>
      <c r="F23" s="78">
        <f>SUM(F8:F22)</f>
        <v>543317</v>
      </c>
    </row>
    <row r="24" spans="1:6" s="1" customFormat="1" ht="21" customHeight="1">
      <c r="A24" s="43"/>
      <c r="B24" s="44" t="s">
        <v>17</v>
      </c>
      <c r="C24" s="45" t="s">
        <v>124</v>
      </c>
      <c r="D24" s="79"/>
      <c r="E24" s="80"/>
      <c r="F24" s="81"/>
    </row>
    <row r="25" spans="1:6" s="1" customFormat="1" ht="21" customHeight="1">
      <c r="A25" s="7">
        <v>19500</v>
      </c>
      <c r="B25" s="63"/>
      <c r="C25" s="63" t="s">
        <v>145</v>
      </c>
      <c r="D25" s="65">
        <v>4160</v>
      </c>
      <c r="E25" s="70">
        <v>15</v>
      </c>
      <c r="F25" s="66">
        <f aca="true" t="shared" si="1" ref="F25:F30">SUM(D25:E25)</f>
        <v>4175</v>
      </c>
    </row>
    <row r="26" spans="1:6" s="1" customFormat="1" ht="21" customHeight="1">
      <c r="A26" s="11">
        <v>10700</v>
      </c>
      <c r="B26" s="67"/>
      <c r="C26" s="67" t="s">
        <v>85</v>
      </c>
      <c r="D26" s="69">
        <v>36559</v>
      </c>
      <c r="E26" s="69">
        <v>246</v>
      </c>
      <c r="F26" s="66">
        <f t="shared" si="1"/>
        <v>36805</v>
      </c>
    </row>
    <row r="27" spans="1:6" s="1" customFormat="1" ht="21" customHeight="1">
      <c r="A27" s="12">
        <v>11200</v>
      </c>
      <c r="B27" s="71"/>
      <c r="C27" s="71" t="s">
        <v>86</v>
      </c>
      <c r="D27" s="82">
        <v>17545</v>
      </c>
      <c r="E27" s="83">
        <v>8</v>
      </c>
      <c r="F27" s="66">
        <f t="shared" si="1"/>
        <v>17553</v>
      </c>
    </row>
    <row r="28" spans="1:6" s="1" customFormat="1" ht="21" customHeight="1">
      <c r="A28" s="7">
        <v>12400</v>
      </c>
      <c r="B28" s="63"/>
      <c r="C28" s="63" t="s">
        <v>169</v>
      </c>
      <c r="D28" s="65">
        <v>4118</v>
      </c>
      <c r="E28" s="65">
        <v>19</v>
      </c>
      <c r="F28" s="66">
        <f t="shared" si="1"/>
        <v>4137</v>
      </c>
    </row>
    <row r="29" spans="1:6" s="1" customFormat="1" ht="21" customHeight="1">
      <c r="A29" s="7">
        <v>16200</v>
      </c>
      <c r="B29" s="63"/>
      <c r="C29" s="63" t="s">
        <v>87</v>
      </c>
      <c r="D29" s="65">
        <v>20307</v>
      </c>
      <c r="E29" s="65">
        <v>12</v>
      </c>
      <c r="F29" s="66">
        <f t="shared" si="1"/>
        <v>20319</v>
      </c>
    </row>
    <row r="30" spans="1:6" s="1" customFormat="1" ht="21" customHeight="1" thickBot="1">
      <c r="A30" s="6">
        <v>19200</v>
      </c>
      <c r="B30" s="59"/>
      <c r="C30" s="59" t="s">
        <v>161</v>
      </c>
      <c r="D30" s="69">
        <v>47104</v>
      </c>
      <c r="E30" s="69">
        <v>10</v>
      </c>
      <c r="F30" s="84">
        <f t="shared" si="1"/>
        <v>47114</v>
      </c>
    </row>
    <row r="31" spans="1:6" s="13" customFormat="1" ht="21" customHeight="1" thickBot="1">
      <c r="A31" s="37"/>
      <c r="B31" s="75"/>
      <c r="C31" s="76" t="s">
        <v>125</v>
      </c>
      <c r="D31" s="77">
        <f>SUM(D25:D30)</f>
        <v>129793</v>
      </c>
      <c r="E31" s="77">
        <f>SUM(E25:E30)</f>
        <v>310</v>
      </c>
      <c r="F31" s="78">
        <f>SUM(F25:F30)</f>
        <v>130103</v>
      </c>
    </row>
    <row r="32" spans="1:6" s="1" customFormat="1" ht="21" customHeight="1">
      <c r="A32" s="8"/>
      <c r="B32" s="9" t="s">
        <v>18</v>
      </c>
      <c r="C32" s="10" t="s">
        <v>108</v>
      </c>
      <c r="D32" s="60"/>
      <c r="E32" s="85"/>
      <c r="F32" s="84"/>
    </row>
    <row r="33" spans="1:6" s="1" customFormat="1" ht="21" customHeight="1">
      <c r="A33" s="7">
        <v>10119</v>
      </c>
      <c r="B33" s="86"/>
      <c r="C33" s="63" t="s">
        <v>165</v>
      </c>
      <c r="D33" s="65">
        <v>3134</v>
      </c>
      <c r="E33" s="51">
        <v>7</v>
      </c>
      <c r="F33" s="66">
        <f>SUM(D33:E33)</f>
        <v>3141</v>
      </c>
    </row>
    <row r="34" spans="1:6" s="1" customFormat="1" ht="21" customHeight="1">
      <c r="A34" s="7">
        <v>10690</v>
      </c>
      <c r="B34" s="63"/>
      <c r="C34" s="63" t="s">
        <v>162</v>
      </c>
      <c r="D34" s="65">
        <v>138</v>
      </c>
      <c r="E34" s="70">
        <v>3</v>
      </c>
      <c r="F34" s="66">
        <f aca="true" t="shared" si="2" ref="F34:F42">SUM(D34:E34)</f>
        <v>141</v>
      </c>
    </row>
    <row r="35" spans="1:6" s="1" customFormat="1" ht="21" customHeight="1">
      <c r="A35" s="7">
        <v>11205</v>
      </c>
      <c r="B35" s="63"/>
      <c r="C35" s="87" t="s">
        <v>163</v>
      </c>
      <c r="D35" s="65">
        <v>1308</v>
      </c>
      <c r="E35" s="50">
        <v>0</v>
      </c>
      <c r="F35" s="66">
        <f>SUM(D35:E35)</f>
        <v>1308</v>
      </c>
    </row>
    <row r="36" spans="1:6" s="1" customFormat="1" ht="21" customHeight="1">
      <c r="A36" s="11">
        <v>11300</v>
      </c>
      <c r="B36" s="88"/>
      <c r="C36" s="67" t="s">
        <v>160</v>
      </c>
      <c r="D36" s="65">
        <v>21692</v>
      </c>
      <c r="E36" s="50">
        <v>225</v>
      </c>
      <c r="F36" s="66">
        <f t="shared" si="2"/>
        <v>21917</v>
      </c>
    </row>
    <row r="37" spans="1:6" s="1" customFormat="1" ht="21" customHeight="1">
      <c r="A37" s="7">
        <v>11400</v>
      </c>
      <c r="B37" s="63"/>
      <c r="C37" s="63" t="s">
        <v>19</v>
      </c>
      <c r="D37" s="65">
        <v>1193340</v>
      </c>
      <c r="E37" s="50">
        <v>2992</v>
      </c>
      <c r="F37" s="66">
        <f t="shared" si="2"/>
        <v>1196332</v>
      </c>
    </row>
    <row r="38" spans="1:6" s="1" customFormat="1" ht="21" customHeight="1">
      <c r="A38" s="11">
        <v>13700</v>
      </c>
      <c r="B38" s="67"/>
      <c r="C38" s="67" t="s">
        <v>8</v>
      </c>
      <c r="D38" s="50">
        <v>211858</v>
      </c>
      <c r="E38" s="50">
        <v>2312</v>
      </c>
      <c r="F38" s="66">
        <f t="shared" si="2"/>
        <v>214170</v>
      </c>
    </row>
    <row r="39" spans="1:6" s="1" customFormat="1" ht="21" customHeight="1">
      <c r="A39" s="7">
        <v>15200</v>
      </c>
      <c r="B39" s="63"/>
      <c r="C39" s="63" t="s">
        <v>88</v>
      </c>
      <c r="D39" s="50">
        <v>1130</v>
      </c>
      <c r="E39" s="50">
        <v>0</v>
      </c>
      <c r="F39" s="66">
        <f t="shared" si="2"/>
        <v>1130</v>
      </c>
    </row>
    <row r="40" spans="1:6" s="1" customFormat="1" ht="21" customHeight="1">
      <c r="A40" s="7">
        <v>15500</v>
      </c>
      <c r="B40" s="63"/>
      <c r="C40" s="63" t="s">
        <v>89</v>
      </c>
      <c r="D40" s="65">
        <v>61247</v>
      </c>
      <c r="E40" s="61">
        <v>348</v>
      </c>
      <c r="F40" s="66">
        <f t="shared" si="2"/>
        <v>61595</v>
      </c>
    </row>
    <row r="41" spans="1:6" s="1" customFormat="1" ht="21" customHeight="1">
      <c r="A41" s="6">
        <v>15902</v>
      </c>
      <c r="B41" s="59"/>
      <c r="C41" s="59" t="s">
        <v>172</v>
      </c>
      <c r="D41" s="60">
        <v>2932</v>
      </c>
      <c r="E41" s="65">
        <v>6</v>
      </c>
      <c r="F41" s="66">
        <f t="shared" si="2"/>
        <v>2938</v>
      </c>
    </row>
    <row r="42" spans="1:6" s="1" customFormat="1" ht="21" customHeight="1">
      <c r="A42" s="7">
        <v>16502</v>
      </c>
      <c r="B42" s="63"/>
      <c r="C42" s="63" t="s">
        <v>159</v>
      </c>
      <c r="D42" s="82">
        <v>1140</v>
      </c>
      <c r="E42" s="89">
        <v>18</v>
      </c>
      <c r="F42" s="66">
        <f t="shared" si="2"/>
        <v>1158</v>
      </c>
    </row>
    <row r="43" spans="1:6" s="1" customFormat="1" ht="21" customHeight="1">
      <c r="A43" s="11">
        <v>16800</v>
      </c>
      <c r="B43" s="67"/>
      <c r="C43" s="67" t="s">
        <v>68</v>
      </c>
      <c r="D43" s="68">
        <v>6033</v>
      </c>
      <c r="E43" s="50">
        <v>19</v>
      </c>
      <c r="F43" s="62">
        <f>SUM(D43:E43)</f>
        <v>6052</v>
      </c>
    </row>
    <row r="44" spans="1:6" s="1" customFormat="1" ht="21" customHeight="1">
      <c r="A44" s="11">
        <v>16900</v>
      </c>
      <c r="B44" s="90"/>
      <c r="C44" s="67" t="s">
        <v>69</v>
      </c>
      <c r="D44" s="68">
        <v>9362</v>
      </c>
      <c r="E44" s="50">
        <v>204</v>
      </c>
      <c r="F44" s="62">
        <f>SUM(D44:E44)</f>
        <v>9566</v>
      </c>
    </row>
    <row r="45" spans="1:6" s="1" customFormat="1" ht="21" customHeight="1">
      <c r="A45" s="12">
        <v>17600</v>
      </c>
      <c r="B45" s="71"/>
      <c r="C45" s="91" t="s">
        <v>158</v>
      </c>
      <c r="D45" s="72">
        <v>121523</v>
      </c>
      <c r="E45" s="72">
        <v>1229</v>
      </c>
      <c r="F45" s="73">
        <f>SUM(D45:E45)</f>
        <v>122752</v>
      </c>
    </row>
    <row r="46" spans="1:6" s="1" customFormat="1" ht="21" customHeight="1">
      <c r="A46" s="12">
        <v>18500</v>
      </c>
      <c r="B46" s="71"/>
      <c r="C46" s="71" t="s">
        <v>138</v>
      </c>
      <c r="D46" s="65">
        <v>944</v>
      </c>
      <c r="E46" s="65">
        <v>46</v>
      </c>
      <c r="F46" s="66">
        <f>SUM(D46:E46)</f>
        <v>990</v>
      </c>
    </row>
    <row r="47" spans="1:6" s="1" customFormat="1" ht="21" customHeight="1" thickBot="1">
      <c r="A47" s="12">
        <v>19300</v>
      </c>
      <c r="B47" s="71"/>
      <c r="C47" s="91" t="s">
        <v>157</v>
      </c>
      <c r="D47" s="69">
        <v>1769</v>
      </c>
      <c r="E47" s="50">
        <v>0</v>
      </c>
      <c r="F47" s="84">
        <f>SUM(D47:E47)</f>
        <v>1769</v>
      </c>
    </row>
    <row r="48" spans="1:6" s="1" customFormat="1" ht="21" customHeight="1" thickBot="1">
      <c r="A48" s="37"/>
      <c r="B48" s="75"/>
      <c r="C48" s="76" t="s">
        <v>20</v>
      </c>
      <c r="D48" s="92">
        <f>SUM(D32:D47)</f>
        <v>1637550</v>
      </c>
      <c r="E48" s="92">
        <f>SUM(E32:E47)</f>
        <v>7409</v>
      </c>
      <c r="F48" s="93">
        <f>SUM(F32:F47)</f>
        <v>1644959</v>
      </c>
    </row>
    <row r="49" spans="1:6" s="1" customFormat="1" ht="21" customHeight="1">
      <c r="A49" s="26"/>
      <c r="B49" s="26"/>
      <c r="C49" s="27"/>
      <c r="D49" s="28"/>
      <c r="E49" s="28"/>
      <c r="F49" s="28"/>
    </row>
    <row r="50" spans="1:6" s="1" customFormat="1" ht="20.25" customHeight="1">
      <c r="A50" s="369" t="s">
        <v>90</v>
      </c>
      <c r="B50" s="369"/>
      <c r="C50" s="369"/>
      <c r="D50" s="369"/>
      <c r="E50" s="369"/>
      <c r="F50" s="369"/>
    </row>
    <row r="51" spans="1:6" s="1" customFormat="1" ht="15" customHeight="1">
      <c r="A51" s="397" t="s">
        <v>75</v>
      </c>
      <c r="B51" s="397"/>
      <c r="C51" s="397"/>
      <c r="D51" s="397"/>
      <c r="E51" s="397"/>
      <c r="F51" s="397"/>
    </row>
    <row r="52" spans="1:6" s="1" customFormat="1" ht="17.25" customHeight="1">
      <c r="A52" s="397" t="s">
        <v>331</v>
      </c>
      <c r="B52" s="397"/>
      <c r="C52" s="397"/>
      <c r="D52" s="397"/>
      <c r="E52" s="397"/>
      <c r="F52" s="397"/>
    </row>
    <row r="53" spans="1:6" ht="16.5" customHeight="1" thickBot="1">
      <c r="A53" s="393" t="s">
        <v>0</v>
      </c>
      <c r="B53" s="393"/>
      <c r="C53" s="393"/>
      <c r="D53" s="393"/>
      <c r="E53" s="393"/>
      <c r="F53" s="393"/>
    </row>
    <row r="54" spans="1:6" s="1" customFormat="1" ht="21" customHeight="1">
      <c r="A54" s="52" t="s">
        <v>1</v>
      </c>
      <c r="B54" s="406" t="s">
        <v>2</v>
      </c>
      <c r="C54" s="407"/>
      <c r="D54" s="402" t="s">
        <v>39</v>
      </c>
      <c r="E54" s="403"/>
      <c r="F54" s="55" t="s">
        <v>40</v>
      </c>
    </row>
    <row r="55" spans="1:6" s="1" customFormat="1" ht="24.75" customHeight="1" thickBot="1">
      <c r="A55" s="33" t="s">
        <v>3</v>
      </c>
      <c r="B55" s="408"/>
      <c r="C55" s="409"/>
      <c r="D55" s="34" t="s">
        <v>76</v>
      </c>
      <c r="E55" s="49" t="s">
        <v>77</v>
      </c>
      <c r="F55" s="35" t="s">
        <v>39</v>
      </c>
    </row>
    <row r="56" spans="1:6" s="1" customFormat="1" ht="23.25">
      <c r="A56" s="8"/>
      <c r="B56" s="9" t="s">
        <v>21</v>
      </c>
      <c r="C56" s="10" t="s">
        <v>91</v>
      </c>
      <c r="D56" s="94"/>
      <c r="E56" s="95"/>
      <c r="F56" s="96">
        <f>SUM(D56:E56)</f>
        <v>0</v>
      </c>
    </row>
    <row r="57" spans="1:9" s="1" customFormat="1" ht="24" thickBot="1">
      <c r="A57" s="6">
        <v>11300</v>
      </c>
      <c r="B57" s="59"/>
      <c r="C57" s="59" t="s">
        <v>92</v>
      </c>
      <c r="D57" s="69">
        <v>627635</v>
      </c>
      <c r="E57" s="69">
        <v>5756</v>
      </c>
      <c r="F57" s="84">
        <f>SUM(D57:E57)</f>
        <v>633391</v>
      </c>
      <c r="I57" s="347"/>
    </row>
    <row r="58" spans="1:6" s="1" customFormat="1" ht="24" thickBot="1">
      <c r="A58" s="37"/>
      <c r="B58" s="75"/>
      <c r="C58" s="76" t="s">
        <v>22</v>
      </c>
      <c r="D58" s="77">
        <f>SUM(D57)</f>
        <v>627635</v>
      </c>
      <c r="E58" s="97">
        <f>SUM(E57)</f>
        <v>5756</v>
      </c>
      <c r="F58" s="93">
        <f>SUM(F56:F57)</f>
        <v>633391</v>
      </c>
    </row>
    <row r="59" spans="1:6" s="1" customFormat="1" ht="23.25">
      <c r="A59" s="43"/>
      <c r="B59" s="44" t="s">
        <v>23</v>
      </c>
      <c r="C59" s="45" t="s">
        <v>93</v>
      </c>
      <c r="D59" s="79"/>
      <c r="E59" s="98"/>
      <c r="F59" s="81"/>
    </row>
    <row r="60" spans="1:6" s="1" customFormat="1" ht="23.25">
      <c r="A60" s="348">
        <v>11500</v>
      </c>
      <c r="B60" s="59"/>
      <c r="C60" s="59" t="s">
        <v>94</v>
      </c>
      <c r="D60" s="69">
        <v>151573</v>
      </c>
      <c r="E60" s="69">
        <v>37</v>
      </c>
      <c r="F60" s="66">
        <f aca="true" t="shared" si="3" ref="F60:F66">SUM(D60:E60)</f>
        <v>151610</v>
      </c>
    </row>
    <row r="61" spans="1:6" s="1" customFormat="1" ht="23.25">
      <c r="A61" s="7">
        <v>13100</v>
      </c>
      <c r="B61" s="63"/>
      <c r="C61" s="63" t="s">
        <v>7</v>
      </c>
      <c r="D61" s="65">
        <v>6629</v>
      </c>
      <c r="E61" s="65">
        <v>20</v>
      </c>
      <c r="F61" s="66">
        <f t="shared" si="3"/>
        <v>6649</v>
      </c>
    </row>
    <row r="62" spans="1:6" s="1" customFormat="1" ht="23.25">
      <c r="A62" s="7">
        <v>14214</v>
      </c>
      <c r="B62" s="63"/>
      <c r="C62" s="63" t="s">
        <v>123</v>
      </c>
      <c r="D62" s="82">
        <v>34920</v>
      </c>
      <c r="E62" s="50">
        <v>0</v>
      </c>
      <c r="F62" s="66">
        <f t="shared" si="3"/>
        <v>34920</v>
      </c>
    </row>
    <row r="63" spans="1:6" s="1" customFormat="1" ht="23.25">
      <c r="A63" s="6">
        <v>15600</v>
      </c>
      <c r="B63" s="59"/>
      <c r="C63" s="59" t="s">
        <v>128</v>
      </c>
      <c r="D63" s="60">
        <v>257535</v>
      </c>
      <c r="E63" s="50">
        <v>0</v>
      </c>
      <c r="F63" s="66">
        <f t="shared" si="3"/>
        <v>257535</v>
      </c>
    </row>
    <row r="64" spans="1:6" s="1" customFormat="1" ht="23.25">
      <c r="A64" s="7">
        <v>15800</v>
      </c>
      <c r="B64" s="71"/>
      <c r="C64" s="71" t="s">
        <v>129</v>
      </c>
      <c r="D64" s="99">
        <v>14841</v>
      </c>
      <c r="E64" s="50">
        <v>0</v>
      </c>
      <c r="F64" s="66">
        <f t="shared" si="3"/>
        <v>14841</v>
      </c>
    </row>
    <row r="65" spans="1:6" s="1" customFormat="1" ht="23.25">
      <c r="A65" s="7">
        <v>17600</v>
      </c>
      <c r="B65" s="63"/>
      <c r="C65" s="63" t="s">
        <v>156</v>
      </c>
      <c r="D65" s="82">
        <v>40508</v>
      </c>
      <c r="E65" s="65">
        <v>410</v>
      </c>
      <c r="F65" s="66">
        <f>SUM(D65:E65)</f>
        <v>40918</v>
      </c>
    </row>
    <row r="66" spans="1:6" s="1" customFormat="1" ht="24" thickBot="1">
      <c r="A66" s="6">
        <v>18900</v>
      </c>
      <c r="B66" s="59"/>
      <c r="C66" s="59" t="s">
        <v>136</v>
      </c>
      <c r="D66" s="60">
        <v>4282</v>
      </c>
      <c r="E66" s="50">
        <v>57</v>
      </c>
      <c r="F66" s="84">
        <f t="shared" si="3"/>
        <v>4339</v>
      </c>
    </row>
    <row r="67" spans="1:6" s="1" customFormat="1" ht="24" thickBot="1">
      <c r="A67" s="37"/>
      <c r="B67" s="75"/>
      <c r="C67" s="76" t="s">
        <v>24</v>
      </c>
      <c r="D67" s="77">
        <f>SUM(D59:D66)</f>
        <v>510288</v>
      </c>
      <c r="E67" s="77">
        <f>SUM(E59:E66)</f>
        <v>524</v>
      </c>
      <c r="F67" s="78">
        <f>SUM(F59:F66)</f>
        <v>510812</v>
      </c>
    </row>
    <row r="68" spans="1:6" s="1" customFormat="1" ht="23.25">
      <c r="A68" s="43"/>
      <c r="B68" s="44" t="s">
        <v>25</v>
      </c>
      <c r="C68" s="46" t="s">
        <v>95</v>
      </c>
      <c r="D68" s="79"/>
      <c r="E68" s="98"/>
      <c r="F68" s="81"/>
    </row>
    <row r="69" spans="1:6" s="1" customFormat="1" ht="23.25">
      <c r="A69" s="11">
        <v>10100</v>
      </c>
      <c r="B69" s="67"/>
      <c r="C69" s="100" t="s">
        <v>96</v>
      </c>
      <c r="D69" s="60"/>
      <c r="E69" s="85"/>
      <c r="F69" s="66"/>
    </row>
    <row r="70" spans="1:6" s="1" customFormat="1" ht="23.25">
      <c r="A70" s="11">
        <v>10103</v>
      </c>
      <c r="B70" s="67"/>
      <c r="C70" s="101" t="s">
        <v>97</v>
      </c>
      <c r="D70" s="82">
        <v>89737</v>
      </c>
      <c r="E70" s="70">
        <v>558</v>
      </c>
      <c r="F70" s="66">
        <f aca="true" t="shared" si="4" ref="F70:F80">SUM(D70:E70)</f>
        <v>90295</v>
      </c>
    </row>
    <row r="71" spans="1:6" s="1" customFormat="1" ht="23.25">
      <c r="A71" s="11">
        <v>10105</v>
      </c>
      <c r="B71" s="67"/>
      <c r="C71" s="101" t="s">
        <v>166</v>
      </c>
      <c r="D71" s="82">
        <v>5932</v>
      </c>
      <c r="E71" s="61">
        <v>3</v>
      </c>
      <c r="F71" s="66">
        <f t="shared" si="4"/>
        <v>5935</v>
      </c>
    </row>
    <row r="72" spans="1:6" s="1" customFormat="1" ht="23.25">
      <c r="A72" s="11">
        <v>10107</v>
      </c>
      <c r="B72" s="67"/>
      <c r="C72" s="101" t="s">
        <v>114</v>
      </c>
      <c r="D72" s="102">
        <v>19081</v>
      </c>
      <c r="E72" s="61">
        <v>1</v>
      </c>
      <c r="F72" s="66">
        <f t="shared" si="4"/>
        <v>19082</v>
      </c>
    </row>
    <row r="73" spans="1:6" s="1" customFormat="1" ht="23.25">
      <c r="A73" s="11">
        <v>10111</v>
      </c>
      <c r="B73" s="67"/>
      <c r="C73" s="101" t="s">
        <v>98</v>
      </c>
      <c r="D73" s="102">
        <v>306</v>
      </c>
      <c r="E73" s="50">
        <v>0</v>
      </c>
      <c r="F73" s="66">
        <f t="shared" si="4"/>
        <v>306</v>
      </c>
    </row>
    <row r="74" spans="1:6" s="1" customFormat="1" ht="23.25">
      <c r="A74" s="12">
        <v>11900</v>
      </c>
      <c r="B74" s="63"/>
      <c r="C74" s="87" t="s">
        <v>119</v>
      </c>
      <c r="D74" s="65">
        <v>41817</v>
      </c>
      <c r="E74" s="68">
        <v>525</v>
      </c>
      <c r="F74" s="66">
        <f t="shared" si="4"/>
        <v>42342</v>
      </c>
    </row>
    <row r="75" spans="1:6" s="1" customFormat="1" ht="81">
      <c r="A75" s="361" t="s">
        <v>99</v>
      </c>
      <c r="B75" s="63"/>
      <c r="C75" s="87" t="s">
        <v>155</v>
      </c>
      <c r="D75" s="65">
        <v>94659</v>
      </c>
      <c r="E75" s="65">
        <v>2468</v>
      </c>
      <c r="F75" s="66">
        <f t="shared" si="4"/>
        <v>97127</v>
      </c>
    </row>
    <row r="76" spans="1:6" s="1" customFormat="1" ht="23.25">
      <c r="A76" s="7">
        <v>12107</v>
      </c>
      <c r="B76" s="63"/>
      <c r="C76" s="87" t="s">
        <v>154</v>
      </c>
      <c r="D76" s="65">
        <v>4676</v>
      </c>
      <c r="E76" s="65">
        <v>17</v>
      </c>
      <c r="F76" s="66">
        <f t="shared" si="4"/>
        <v>4693</v>
      </c>
    </row>
    <row r="77" spans="1:6" s="1" customFormat="1" ht="101.25">
      <c r="A77" s="361" t="s">
        <v>100</v>
      </c>
      <c r="B77" s="63"/>
      <c r="C77" s="87" t="s">
        <v>26</v>
      </c>
      <c r="D77" s="65">
        <v>66505</v>
      </c>
      <c r="E77" s="65">
        <v>662</v>
      </c>
      <c r="F77" s="66">
        <f t="shared" si="4"/>
        <v>67167</v>
      </c>
    </row>
    <row r="78" spans="1:6" s="1" customFormat="1" ht="23.25">
      <c r="A78" s="7">
        <v>12307</v>
      </c>
      <c r="B78" s="63"/>
      <c r="C78" s="87" t="s">
        <v>153</v>
      </c>
      <c r="D78" s="65">
        <v>32305</v>
      </c>
      <c r="E78" s="65">
        <v>288</v>
      </c>
      <c r="F78" s="66">
        <f t="shared" si="4"/>
        <v>32593</v>
      </c>
    </row>
    <row r="79" spans="1:6" s="1" customFormat="1" ht="23.25">
      <c r="A79" s="6">
        <v>14225</v>
      </c>
      <c r="B79" s="59"/>
      <c r="C79" s="103" t="s">
        <v>13</v>
      </c>
      <c r="D79" s="102">
        <v>152243</v>
      </c>
      <c r="E79" s="50">
        <v>0</v>
      </c>
      <c r="F79" s="62">
        <f>SUM(D79:E79)</f>
        <v>152243</v>
      </c>
    </row>
    <row r="80" spans="1:6" s="1" customFormat="1" ht="24" thickBot="1">
      <c r="A80" s="7">
        <v>17800</v>
      </c>
      <c r="B80" s="63"/>
      <c r="C80" s="87" t="s">
        <v>12</v>
      </c>
      <c r="D80" s="65">
        <v>14841</v>
      </c>
      <c r="E80" s="65">
        <v>96</v>
      </c>
      <c r="F80" s="66">
        <f t="shared" si="4"/>
        <v>14937</v>
      </c>
    </row>
    <row r="81" spans="1:6" s="1" customFormat="1" ht="24" thickBot="1">
      <c r="A81" s="37"/>
      <c r="B81" s="75"/>
      <c r="C81" s="104" t="s">
        <v>27</v>
      </c>
      <c r="D81" s="77">
        <f>SUM(D69:D80)</f>
        <v>522102</v>
      </c>
      <c r="E81" s="77">
        <f>SUM(E69:E80)</f>
        <v>4618</v>
      </c>
      <c r="F81" s="78">
        <f>SUM(F69:F80)</f>
        <v>526720</v>
      </c>
    </row>
    <row r="89" spans="1:6" s="1" customFormat="1" ht="23.25">
      <c r="A89" s="369" t="s">
        <v>90</v>
      </c>
      <c r="B89" s="369"/>
      <c r="C89" s="369"/>
      <c r="D89" s="369"/>
      <c r="E89" s="369"/>
      <c r="F89" s="369"/>
    </row>
    <row r="90" spans="1:6" s="1" customFormat="1" ht="21.75" customHeight="1">
      <c r="A90" s="397" t="s">
        <v>75</v>
      </c>
      <c r="B90" s="397"/>
      <c r="C90" s="397"/>
      <c r="D90" s="397"/>
      <c r="E90" s="397"/>
      <c r="F90" s="397"/>
    </row>
    <row r="91" spans="1:6" s="1" customFormat="1" ht="21.75" customHeight="1">
      <c r="A91" s="397" t="s">
        <v>331</v>
      </c>
      <c r="B91" s="397"/>
      <c r="C91" s="397"/>
      <c r="D91" s="397"/>
      <c r="E91" s="397"/>
      <c r="F91" s="397"/>
    </row>
    <row r="92" spans="1:6" s="1" customFormat="1" ht="18.75" customHeight="1" thickBot="1">
      <c r="A92" s="393" t="s">
        <v>0</v>
      </c>
      <c r="B92" s="393"/>
      <c r="C92" s="393"/>
      <c r="D92" s="393"/>
      <c r="E92" s="393"/>
      <c r="F92" s="393"/>
    </row>
    <row r="93" spans="1:6" s="1" customFormat="1" ht="21.75" customHeight="1">
      <c r="A93" s="349" t="s">
        <v>1</v>
      </c>
      <c r="B93" s="398" t="s">
        <v>2</v>
      </c>
      <c r="C93" s="399"/>
      <c r="D93" s="404" t="s">
        <v>39</v>
      </c>
      <c r="E93" s="405"/>
      <c r="F93" s="38" t="s">
        <v>40</v>
      </c>
    </row>
    <row r="94" spans="1:6" s="1" customFormat="1" ht="21.75" customHeight="1" thickBot="1">
      <c r="A94" s="350" t="s">
        <v>3</v>
      </c>
      <c r="B94" s="400"/>
      <c r="C94" s="401"/>
      <c r="D94" s="29" t="s">
        <v>76</v>
      </c>
      <c r="E94" s="39" t="s">
        <v>77</v>
      </c>
      <c r="F94" s="40" t="s">
        <v>39</v>
      </c>
    </row>
    <row r="95" spans="1:6" s="1" customFormat="1" ht="22.5" customHeight="1">
      <c r="A95" s="351"/>
      <c r="B95" s="362" t="s">
        <v>28</v>
      </c>
      <c r="C95" s="46" t="s">
        <v>141</v>
      </c>
      <c r="D95" s="56"/>
      <c r="E95" s="57"/>
      <c r="F95" s="58">
        <f aca="true" t="shared" si="5" ref="F95:F107">SUM(D95:E95)</f>
        <v>0</v>
      </c>
    </row>
    <row r="96" spans="1:6" s="1" customFormat="1" ht="22.5" customHeight="1">
      <c r="A96" s="352"/>
      <c r="B96" s="363"/>
      <c r="C96" s="105" t="s">
        <v>101</v>
      </c>
      <c r="D96" s="106"/>
      <c r="E96" s="106"/>
      <c r="F96" s="107">
        <f t="shared" si="5"/>
        <v>0</v>
      </c>
    </row>
    <row r="97" spans="1:6" s="1" customFormat="1" ht="22.5" customHeight="1">
      <c r="A97" s="352">
        <v>10115</v>
      </c>
      <c r="B97" s="363"/>
      <c r="C97" s="101" t="s">
        <v>126</v>
      </c>
      <c r="D97" s="65">
        <v>2081</v>
      </c>
      <c r="E97" s="65">
        <v>4</v>
      </c>
      <c r="F97" s="66">
        <f t="shared" si="5"/>
        <v>2085</v>
      </c>
    </row>
    <row r="98" spans="1:6" s="1" customFormat="1" ht="22.5" customHeight="1">
      <c r="A98" s="352">
        <v>16604</v>
      </c>
      <c r="B98" s="363"/>
      <c r="C98" s="103" t="s">
        <v>78</v>
      </c>
      <c r="D98" s="65">
        <v>11348</v>
      </c>
      <c r="E98" s="50">
        <v>74</v>
      </c>
      <c r="F98" s="66">
        <f t="shared" si="5"/>
        <v>11422</v>
      </c>
    </row>
    <row r="99" spans="1:6" s="1" customFormat="1" ht="22.5" customHeight="1">
      <c r="A99" s="353">
        <v>10800</v>
      </c>
      <c r="B99" s="364"/>
      <c r="C99" s="87" t="s">
        <v>102</v>
      </c>
      <c r="D99" s="65">
        <v>10075</v>
      </c>
      <c r="E99" s="65">
        <v>39</v>
      </c>
      <c r="F99" s="66">
        <f t="shared" si="5"/>
        <v>10114</v>
      </c>
    </row>
    <row r="100" spans="1:6" s="1" customFormat="1" ht="22.5" customHeight="1">
      <c r="A100" s="353">
        <v>11403</v>
      </c>
      <c r="B100" s="364"/>
      <c r="C100" s="87" t="s">
        <v>149</v>
      </c>
      <c r="D100" s="65">
        <v>2685</v>
      </c>
      <c r="E100" s="89">
        <v>25</v>
      </c>
      <c r="F100" s="66">
        <f t="shared" si="5"/>
        <v>2710</v>
      </c>
    </row>
    <row r="101" spans="1:6" s="1" customFormat="1" ht="22.5" customHeight="1">
      <c r="A101" s="353">
        <v>11600</v>
      </c>
      <c r="B101" s="364"/>
      <c r="C101" s="87" t="s">
        <v>103</v>
      </c>
      <c r="D101" s="65">
        <v>11925</v>
      </c>
      <c r="E101" s="65">
        <v>23</v>
      </c>
      <c r="F101" s="66">
        <f t="shared" si="5"/>
        <v>11948</v>
      </c>
    </row>
    <row r="102" spans="1:6" s="1" customFormat="1" ht="22.5" customHeight="1">
      <c r="A102" s="352">
        <v>14204</v>
      </c>
      <c r="B102" s="363"/>
      <c r="C102" s="103" t="s">
        <v>104</v>
      </c>
      <c r="D102" s="102">
        <v>2646</v>
      </c>
      <c r="E102" s="50">
        <v>0</v>
      </c>
      <c r="F102" s="62">
        <f t="shared" si="5"/>
        <v>2646</v>
      </c>
    </row>
    <row r="103" spans="1:6" s="1" customFormat="1" ht="22.5" customHeight="1">
      <c r="A103" s="353">
        <v>15000</v>
      </c>
      <c r="B103" s="364"/>
      <c r="C103" s="87" t="s">
        <v>9</v>
      </c>
      <c r="D103" s="82">
        <v>31260</v>
      </c>
      <c r="E103" s="83">
        <v>28</v>
      </c>
      <c r="F103" s="62">
        <f t="shared" si="5"/>
        <v>31288</v>
      </c>
    </row>
    <row r="104" spans="1:6" s="1" customFormat="1" ht="22.5" customHeight="1">
      <c r="A104" s="353">
        <v>15901</v>
      </c>
      <c r="B104" s="364"/>
      <c r="C104" s="108" t="s">
        <v>122</v>
      </c>
      <c r="D104" s="82">
        <v>82558</v>
      </c>
      <c r="E104" s="83">
        <v>246</v>
      </c>
      <c r="F104" s="62">
        <f t="shared" si="5"/>
        <v>82804</v>
      </c>
    </row>
    <row r="105" spans="1:6" s="1" customFormat="1" ht="22.5" customHeight="1">
      <c r="A105" s="353">
        <v>16003</v>
      </c>
      <c r="B105" s="364"/>
      <c r="C105" s="108" t="s">
        <v>167</v>
      </c>
      <c r="D105" s="82">
        <v>1838</v>
      </c>
      <c r="E105" s="50">
        <v>0</v>
      </c>
      <c r="F105" s="62">
        <f t="shared" si="5"/>
        <v>1838</v>
      </c>
    </row>
    <row r="106" spans="1:6" s="1" customFormat="1" ht="22.5" customHeight="1">
      <c r="A106" s="353">
        <v>16501</v>
      </c>
      <c r="B106" s="364"/>
      <c r="C106" s="108" t="s">
        <v>10</v>
      </c>
      <c r="D106" s="82">
        <v>9800</v>
      </c>
      <c r="E106" s="70">
        <v>52</v>
      </c>
      <c r="F106" s="66">
        <f>SUM(D106:E106)</f>
        <v>9852</v>
      </c>
    </row>
    <row r="107" spans="1:6" s="1" customFormat="1" ht="22.5" customHeight="1" thickBot="1">
      <c r="A107" s="354">
        <v>18400</v>
      </c>
      <c r="B107" s="365"/>
      <c r="C107" s="109" t="s">
        <v>127</v>
      </c>
      <c r="D107" s="60">
        <v>42017</v>
      </c>
      <c r="E107" s="110">
        <v>110</v>
      </c>
      <c r="F107" s="84">
        <f t="shared" si="5"/>
        <v>42127</v>
      </c>
    </row>
    <row r="108" spans="1:6" s="1" customFormat="1" ht="21" customHeight="1" thickBot="1">
      <c r="A108" s="355"/>
      <c r="B108" s="366"/>
      <c r="C108" s="104" t="s">
        <v>146</v>
      </c>
      <c r="D108" s="77">
        <f>SUM(D95:D107)</f>
        <v>208233</v>
      </c>
      <c r="E108" s="77">
        <f>SUM(E95:E107)</f>
        <v>601</v>
      </c>
      <c r="F108" s="78">
        <f>SUM(F95:F107)</f>
        <v>208834</v>
      </c>
    </row>
    <row r="109" spans="1:6" s="1" customFormat="1" ht="18.75" customHeight="1">
      <c r="A109" s="356"/>
      <c r="B109" s="362" t="s">
        <v>29</v>
      </c>
      <c r="C109" s="46" t="s">
        <v>109</v>
      </c>
      <c r="D109" s="79"/>
      <c r="E109" s="98"/>
      <c r="F109" s="81">
        <f>SUM(D109:E109)</f>
        <v>0</v>
      </c>
    </row>
    <row r="110" spans="1:6" s="1" customFormat="1" ht="22.5" customHeight="1" thickBot="1">
      <c r="A110" s="354">
        <v>11000</v>
      </c>
      <c r="B110" s="365"/>
      <c r="C110" s="111" t="s">
        <v>30</v>
      </c>
      <c r="D110" s="69">
        <v>4659</v>
      </c>
      <c r="E110" s="69">
        <v>10</v>
      </c>
      <c r="F110" s="84">
        <f>SUM(D110:E110)</f>
        <v>4669</v>
      </c>
    </row>
    <row r="111" spans="1:6" s="1" customFormat="1" ht="20.25" customHeight="1" thickBot="1">
      <c r="A111" s="357"/>
      <c r="B111" s="366"/>
      <c r="C111" s="104" t="s">
        <v>31</v>
      </c>
      <c r="D111" s="77">
        <f>SUM(D110:D110)</f>
        <v>4659</v>
      </c>
      <c r="E111" s="77">
        <f>SUM(E110:E110)</f>
        <v>10</v>
      </c>
      <c r="F111" s="78">
        <f>SUM(F110:F110)</f>
        <v>4669</v>
      </c>
    </row>
    <row r="112" spans="1:6" s="1" customFormat="1" ht="19.5" customHeight="1">
      <c r="A112" s="351"/>
      <c r="B112" s="362" t="s">
        <v>32</v>
      </c>
      <c r="C112" s="46" t="s">
        <v>117</v>
      </c>
      <c r="D112" s="79"/>
      <c r="E112" s="98"/>
      <c r="F112" s="81">
        <f>SUM(D112:E112)</f>
        <v>0</v>
      </c>
    </row>
    <row r="113" spans="1:6" s="1" customFormat="1" ht="21" customHeight="1">
      <c r="A113" s="352">
        <v>10118</v>
      </c>
      <c r="B113" s="363"/>
      <c r="C113" s="103" t="s">
        <v>150</v>
      </c>
      <c r="D113" s="68">
        <v>3462</v>
      </c>
      <c r="E113" s="50">
        <v>8</v>
      </c>
      <c r="F113" s="62">
        <f>SUM(D113:E113)</f>
        <v>3470</v>
      </c>
    </row>
    <row r="114" spans="1:6" s="1" customFormat="1" ht="21" customHeight="1" thickBot="1">
      <c r="A114" s="352">
        <v>11100</v>
      </c>
      <c r="B114" s="363"/>
      <c r="C114" s="103" t="s">
        <v>131</v>
      </c>
      <c r="D114" s="68">
        <v>53995</v>
      </c>
      <c r="E114" s="68">
        <v>358</v>
      </c>
      <c r="F114" s="62">
        <f>SUM(D114:E114)</f>
        <v>54353</v>
      </c>
    </row>
    <row r="115" spans="1:6" s="1" customFormat="1" ht="21" customHeight="1" thickBot="1">
      <c r="A115" s="357"/>
      <c r="B115" s="366"/>
      <c r="C115" s="104" t="s">
        <v>118</v>
      </c>
      <c r="D115" s="77">
        <f>SUM(D113:D114)</f>
        <v>57457</v>
      </c>
      <c r="E115" s="77">
        <f>SUM(E113:E114)</f>
        <v>366</v>
      </c>
      <c r="F115" s="78">
        <f>SUM(F113:F114)</f>
        <v>57823</v>
      </c>
    </row>
    <row r="116" spans="1:6" s="1" customFormat="1" ht="21" customHeight="1">
      <c r="A116" s="358"/>
      <c r="B116" s="367" t="s">
        <v>33</v>
      </c>
      <c r="C116" s="4" t="s">
        <v>110</v>
      </c>
      <c r="D116" s="60"/>
      <c r="E116" s="85"/>
      <c r="F116" s="84">
        <f>SUM(D116:E116)</f>
        <v>0</v>
      </c>
    </row>
    <row r="117" spans="1:6" s="1" customFormat="1" ht="21" customHeight="1">
      <c r="A117" s="353">
        <v>11700</v>
      </c>
      <c r="B117" s="364"/>
      <c r="C117" s="87" t="s">
        <v>151</v>
      </c>
      <c r="D117" s="82">
        <v>14995</v>
      </c>
      <c r="E117" s="83">
        <v>55</v>
      </c>
      <c r="F117" s="66">
        <f>SUM(D117:E117)</f>
        <v>15050</v>
      </c>
    </row>
    <row r="118" spans="1:6" s="1" customFormat="1" ht="21" customHeight="1">
      <c r="A118" s="353">
        <v>11700</v>
      </c>
      <c r="B118" s="364"/>
      <c r="C118" s="87" t="s">
        <v>152</v>
      </c>
      <c r="D118" s="65">
        <v>929</v>
      </c>
      <c r="E118" s="65">
        <v>30</v>
      </c>
      <c r="F118" s="66">
        <f>SUM(D118:E118)</f>
        <v>959</v>
      </c>
    </row>
    <row r="119" spans="1:6" s="1" customFormat="1" ht="21" customHeight="1">
      <c r="A119" s="353">
        <v>14224</v>
      </c>
      <c r="B119" s="364"/>
      <c r="C119" s="87" t="s">
        <v>105</v>
      </c>
      <c r="D119" s="65">
        <v>19027</v>
      </c>
      <c r="E119" s="51">
        <v>0</v>
      </c>
      <c r="F119" s="66">
        <f>SUM(D119:E119)</f>
        <v>19027</v>
      </c>
    </row>
    <row r="120" spans="1:6" s="1" customFormat="1" ht="21" customHeight="1" thickBot="1">
      <c r="A120" s="354">
        <v>19400</v>
      </c>
      <c r="B120" s="365"/>
      <c r="C120" s="111" t="s">
        <v>132</v>
      </c>
      <c r="D120" s="69">
        <v>23317</v>
      </c>
      <c r="E120" s="50">
        <v>65</v>
      </c>
      <c r="F120" s="84">
        <f>SUM(D120:E120)</f>
        <v>23382</v>
      </c>
    </row>
    <row r="121" spans="1:6" s="1" customFormat="1" ht="21" customHeight="1" thickBot="1">
      <c r="A121" s="357"/>
      <c r="B121" s="366"/>
      <c r="C121" s="104" t="s">
        <v>34</v>
      </c>
      <c r="D121" s="77">
        <f>SUM(D116:D120)</f>
        <v>58268</v>
      </c>
      <c r="E121" s="77">
        <f>SUM(E116:E120)</f>
        <v>150</v>
      </c>
      <c r="F121" s="78">
        <f>SUM(F116:F120)</f>
        <v>58418</v>
      </c>
    </row>
    <row r="122" spans="1:6" s="1" customFormat="1" ht="21" customHeight="1">
      <c r="A122" s="351"/>
      <c r="B122" s="362" t="s">
        <v>35</v>
      </c>
      <c r="C122" s="46" t="s">
        <v>142</v>
      </c>
      <c r="D122" s="79"/>
      <c r="E122" s="98"/>
      <c r="F122" s="81">
        <f aca="true" t="shared" si="6" ref="F122:F133">SUM(D122:E122)</f>
        <v>0</v>
      </c>
    </row>
    <row r="123" spans="1:6" s="1" customFormat="1" ht="20.25" customHeight="1">
      <c r="A123" s="352"/>
      <c r="B123" s="363"/>
      <c r="C123" s="105" t="s">
        <v>101</v>
      </c>
      <c r="D123" s="106"/>
      <c r="E123" s="106"/>
      <c r="F123" s="107">
        <f t="shared" si="6"/>
        <v>0</v>
      </c>
    </row>
    <row r="124" spans="1:6" s="1" customFormat="1" ht="22.5" customHeight="1">
      <c r="A124" s="352">
        <v>101120</v>
      </c>
      <c r="B124" s="363"/>
      <c r="C124" s="103" t="s">
        <v>168</v>
      </c>
      <c r="D124" s="65">
        <v>271</v>
      </c>
      <c r="E124" s="50">
        <v>0</v>
      </c>
      <c r="F124" s="66">
        <f>SUM(D124:E124)</f>
        <v>271</v>
      </c>
    </row>
    <row r="125" spans="1:6" s="1" customFormat="1" ht="21" customHeight="1">
      <c r="A125" s="354">
        <v>10900</v>
      </c>
      <c r="B125" s="365"/>
      <c r="C125" s="111" t="s">
        <v>4</v>
      </c>
      <c r="D125" s="68">
        <v>15856</v>
      </c>
      <c r="E125" s="68">
        <v>23</v>
      </c>
      <c r="F125" s="62">
        <f t="shared" si="6"/>
        <v>15879</v>
      </c>
    </row>
    <row r="126" spans="1:6" s="1" customFormat="1" ht="21" customHeight="1">
      <c r="A126" s="353">
        <v>14202</v>
      </c>
      <c r="B126" s="364"/>
      <c r="C126" s="87" t="s">
        <v>106</v>
      </c>
      <c r="D126" s="113">
        <v>1569</v>
      </c>
      <c r="E126" s="50">
        <v>0</v>
      </c>
      <c r="F126" s="62">
        <f t="shared" si="6"/>
        <v>1569</v>
      </c>
    </row>
    <row r="127" spans="1:6" s="1" customFormat="1" ht="21" customHeight="1">
      <c r="A127" s="352">
        <v>10696</v>
      </c>
      <c r="B127" s="363"/>
      <c r="C127" s="103" t="s">
        <v>116</v>
      </c>
      <c r="D127" s="68">
        <v>4681</v>
      </c>
      <c r="E127" s="50">
        <v>0</v>
      </c>
      <c r="F127" s="62">
        <f t="shared" si="6"/>
        <v>4681</v>
      </c>
    </row>
    <row r="128" spans="1:6" s="1" customFormat="1" ht="21" customHeight="1">
      <c r="A128" s="359">
        <v>15700</v>
      </c>
      <c r="B128" s="364"/>
      <c r="C128" s="112" t="s">
        <v>133</v>
      </c>
      <c r="D128" s="113">
        <v>11983</v>
      </c>
      <c r="E128" s="114">
        <v>57</v>
      </c>
      <c r="F128" s="115">
        <f t="shared" si="6"/>
        <v>12040</v>
      </c>
    </row>
    <row r="129" spans="1:6" s="1" customFormat="1" ht="21" customHeight="1">
      <c r="A129" s="353">
        <v>16700</v>
      </c>
      <c r="B129" s="364"/>
      <c r="C129" s="87" t="s">
        <v>11</v>
      </c>
      <c r="D129" s="65">
        <v>12371</v>
      </c>
      <c r="E129" s="51">
        <v>46</v>
      </c>
      <c r="F129" s="66">
        <f t="shared" si="6"/>
        <v>12417</v>
      </c>
    </row>
    <row r="130" spans="1:6" s="1" customFormat="1" ht="21" customHeight="1">
      <c r="A130" s="354">
        <v>186000</v>
      </c>
      <c r="B130" s="365"/>
      <c r="C130" s="111" t="s">
        <v>113</v>
      </c>
      <c r="D130" s="69">
        <v>9998</v>
      </c>
      <c r="E130" s="50">
        <v>0</v>
      </c>
      <c r="F130" s="66">
        <f t="shared" si="6"/>
        <v>9998</v>
      </c>
    </row>
    <row r="131" spans="1:6" s="1" customFormat="1" ht="21" customHeight="1">
      <c r="A131" s="353">
        <v>14226</v>
      </c>
      <c r="B131" s="364"/>
      <c r="C131" s="87" t="s">
        <v>173</v>
      </c>
      <c r="D131" s="65">
        <v>4135</v>
      </c>
      <c r="E131" s="51">
        <v>41</v>
      </c>
      <c r="F131" s="66">
        <f t="shared" si="6"/>
        <v>4176</v>
      </c>
    </row>
    <row r="132" spans="1:6" s="1" customFormat="1" ht="21" customHeight="1">
      <c r="A132" s="353">
        <v>196000</v>
      </c>
      <c r="B132" s="364"/>
      <c r="C132" s="87" t="s">
        <v>171</v>
      </c>
      <c r="D132" s="65">
        <v>3188</v>
      </c>
      <c r="E132" s="51">
        <v>44</v>
      </c>
      <c r="F132" s="66">
        <f t="shared" si="6"/>
        <v>3232</v>
      </c>
    </row>
    <row r="133" spans="1:6" s="1" customFormat="1" ht="21" customHeight="1" thickBot="1">
      <c r="A133" s="353">
        <v>19700</v>
      </c>
      <c r="B133" s="364"/>
      <c r="C133" s="87" t="s">
        <v>174</v>
      </c>
      <c r="D133" s="65">
        <v>1758</v>
      </c>
      <c r="E133" s="51">
        <v>0</v>
      </c>
      <c r="F133" s="66">
        <f t="shared" si="6"/>
        <v>1758</v>
      </c>
    </row>
    <row r="134" spans="1:6" s="1" customFormat="1" ht="21" customHeight="1" thickBot="1">
      <c r="A134" s="357"/>
      <c r="B134" s="366"/>
      <c r="C134" s="104" t="s">
        <v>147</v>
      </c>
      <c r="D134" s="77">
        <f>SUM(D124:D133)</f>
        <v>65810</v>
      </c>
      <c r="E134" s="77">
        <f>SUM(E124:E133)</f>
        <v>211</v>
      </c>
      <c r="F134" s="77">
        <f>SUM(F124:F133)</f>
        <v>66021</v>
      </c>
    </row>
    <row r="135" spans="1:6" s="1" customFormat="1" ht="20.25" customHeight="1" thickBot="1">
      <c r="A135" s="354">
        <v>19000</v>
      </c>
      <c r="B135" s="365"/>
      <c r="C135" s="5" t="s">
        <v>36</v>
      </c>
      <c r="D135" s="69">
        <v>454933</v>
      </c>
      <c r="E135" s="50">
        <v>0</v>
      </c>
      <c r="F135" s="84">
        <f>SUM(D135:E135)</f>
        <v>454933</v>
      </c>
    </row>
    <row r="136" spans="1:6" s="1" customFormat="1" ht="18.75" customHeight="1" thickBot="1">
      <c r="A136" s="360"/>
      <c r="B136" s="368"/>
      <c r="C136" s="104" t="s">
        <v>37</v>
      </c>
      <c r="D136" s="77">
        <f>SUM(D23+D31+D48+D58+D67+D81+D108+D111+D115+D121+D134+D135)</f>
        <v>4818000</v>
      </c>
      <c r="E136" s="77">
        <f>SUM(E23+E31+E48+E58+E67+E81+E108+E111+E115+E121+E134+E135)</f>
        <v>22000</v>
      </c>
      <c r="F136" s="78">
        <f>SUM(F23+F31+F48+F58+F67+F81+F108+F111+F115+F121+F134+F135)</f>
        <v>4840000</v>
      </c>
    </row>
    <row r="137" spans="1:4" ht="22.5" customHeight="1">
      <c r="A137" s="3"/>
      <c r="B137" s="3"/>
      <c r="C137" s="3"/>
      <c r="D137" s="3"/>
    </row>
    <row r="138" spans="1:6" ht="20.25">
      <c r="A138" s="3"/>
      <c r="B138" s="3"/>
      <c r="C138" s="3"/>
      <c r="D138" s="48"/>
      <c r="E138" s="48"/>
      <c r="F138" s="48">
        <f>F136-4!E66</f>
        <v>0</v>
      </c>
    </row>
    <row r="139" spans="1:6" ht="20.25">
      <c r="A139" s="3"/>
      <c r="B139" s="3"/>
      <c r="C139" s="3"/>
      <c r="D139" s="3"/>
      <c r="F139" s="117"/>
    </row>
    <row r="140" spans="1:4" ht="20.25">
      <c r="A140" s="3"/>
      <c r="B140" s="3"/>
      <c r="C140" s="3"/>
      <c r="D140" s="3"/>
    </row>
    <row r="141" spans="1:6" ht="20.25">
      <c r="A141" s="3"/>
      <c r="B141" s="3"/>
      <c r="C141" s="3"/>
      <c r="D141" s="48"/>
      <c r="F141" s="117"/>
    </row>
    <row r="142" spans="1:4" ht="20.25">
      <c r="A142" s="3"/>
      <c r="B142" s="3"/>
      <c r="C142" s="3"/>
      <c r="D142" s="3"/>
    </row>
    <row r="143" spans="1:4" ht="20.25">
      <c r="A143" s="3"/>
      <c r="B143" s="3"/>
      <c r="C143" s="3"/>
      <c r="D143" s="3"/>
    </row>
    <row r="144" spans="1:4" ht="20.25">
      <c r="A144" s="3"/>
      <c r="B144" s="3"/>
      <c r="C144" s="3"/>
      <c r="D144" s="3"/>
    </row>
    <row r="145" spans="1:4" ht="20.25">
      <c r="A145" s="3"/>
      <c r="B145" s="3"/>
      <c r="C145" s="3"/>
      <c r="D145" s="3"/>
    </row>
    <row r="146" spans="1:4" ht="20.25">
      <c r="A146" s="3"/>
      <c r="B146" s="3"/>
      <c r="C146" s="3"/>
      <c r="D146" s="3"/>
    </row>
    <row r="147" spans="1:4" ht="20.25">
      <c r="A147" s="3"/>
      <c r="B147" s="3"/>
      <c r="C147" s="3"/>
      <c r="D147" s="3"/>
    </row>
    <row r="148" spans="1:4" ht="20.25">
      <c r="A148" s="3"/>
      <c r="B148" s="3"/>
      <c r="C148" s="3"/>
      <c r="D148" s="3"/>
    </row>
    <row r="149" spans="1:4" ht="20.25">
      <c r="A149" s="3"/>
      <c r="B149" s="3"/>
      <c r="C149" s="3"/>
      <c r="D149" s="3"/>
    </row>
    <row r="150" spans="1:4" ht="20.25">
      <c r="A150" s="3"/>
      <c r="B150" s="3"/>
      <c r="C150" s="3"/>
      <c r="D150" s="3"/>
    </row>
    <row r="151" spans="1:4" ht="20.25">
      <c r="A151" s="3"/>
      <c r="B151" s="3"/>
      <c r="C151" s="3"/>
      <c r="D151" s="3"/>
    </row>
    <row r="152" spans="1:4" ht="20.25">
      <c r="A152" s="3"/>
      <c r="B152" s="3"/>
      <c r="C152" s="3"/>
      <c r="D152" s="3"/>
    </row>
    <row r="153" spans="1:4" ht="20.25">
      <c r="A153" s="3"/>
      <c r="B153" s="3"/>
      <c r="C153" s="3"/>
      <c r="D153" s="3"/>
    </row>
    <row r="154" spans="1:4" ht="20.25">
      <c r="A154" s="3"/>
      <c r="B154" s="3"/>
      <c r="C154" s="3"/>
      <c r="D154" s="3"/>
    </row>
    <row r="155" spans="1:4" ht="20.25">
      <c r="A155" s="3"/>
      <c r="B155" s="3"/>
      <c r="C155" s="3"/>
      <c r="D155" s="3"/>
    </row>
    <row r="156" spans="1:4" ht="20.25">
      <c r="A156" s="3"/>
      <c r="B156" s="3"/>
      <c r="C156" s="3"/>
      <c r="D156" s="3"/>
    </row>
    <row r="157" spans="1:4" ht="20.25">
      <c r="A157" s="3"/>
      <c r="B157" s="3"/>
      <c r="C157" s="3"/>
      <c r="D157" s="3"/>
    </row>
    <row r="158" spans="1:4" ht="20.25">
      <c r="A158" s="3"/>
      <c r="B158" s="3"/>
      <c r="C158" s="3"/>
      <c r="D158" s="3"/>
    </row>
    <row r="159" spans="1:4" ht="20.25">
      <c r="A159" s="3"/>
      <c r="B159" s="3"/>
      <c r="C159" s="3"/>
      <c r="D159" s="3"/>
    </row>
    <row r="160" spans="1:4" ht="20.25">
      <c r="A160" s="3"/>
      <c r="B160" s="3"/>
      <c r="C160" s="3"/>
      <c r="D160" s="3"/>
    </row>
    <row r="161" spans="1:4" ht="20.25">
      <c r="A161" s="3"/>
      <c r="B161" s="3"/>
      <c r="C161" s="3"/>
      <c r="D161" s="3"/>
    </row>
    <row r="162" spans="1:4" ht="20.25">
      <c r="A162" s="3"/>
      <c r="B162" s="3"/>
      <c r="C162" s="3"/>
      <c r="D162" s="3"/>
    </row>
    <row r="163" spans="1:4" ht="20.25">
      <c r="A163" s="3"/>
      <c r="B163" s="3"/>
      <c r="C163" s="3"/>
      <c r="D163" s="3"/>
    </row>
    <row r="164" spans="1:4" ht="20.25">
      <c r="A164" s="3"/>
      <c r="B164" s="3"/>
      <c r="C164" s="3"/>
      <c r="D164" s="3"/>
    </row>
    <row r="165" spans="1:4" ht="20.25">
      <c r="A165" s="3"/>
      <c r="B165" s="3"/>
      <c r="C165" s="3"/>
      <c r="D165" s="3"/>
    </row>
    <row r="166" spans="1:4" ht="20.25">
      <c r="A166" s="3"/>
      <c r="B166" s="3"/>
      <c r="C166" s="3"/>
      <c r="D166" s="3"/>
    </row>
    <row r="167" spans="1:4" ht="20.25">
      <c r="A167" s="3"/>
      <c r="B167" s="3"/>
      <c r="C167" s="3"/>
      <c r="D167" s="3"/>
    </row>
    <row r="168" spans="1:4" ht="20.25">
      <c r="A168" s="3"/>
      <c r="B168" s="3"/>
      <c r="C168" s="3"/>
      <c r="D168" s="3"/>
    </row>
    <row r="169" spans="1:4" ht="20.25">
      <c r="A169" s="3"/>
      <c r="B169" s="3"/>
      <c r="C169" s="3"/>
      <c r="D169" s="3"/>
    </row>
    <row r="170" spans="1:4" ht="20.25">
      <c r="A170" s="3"/>
      <c r="B170" s="3"/>
      <c r="C170" s="3"/>
      <c r="D170" s="3"/>
    </row>
    <row r="171" spans="1:4" ht="20.25">
      <c r="A171" s="3"/>
      <c r="B171" s="3"/>
      <c r="C171" s="3"/>
      <c r="D171" s="3"/>
    </row>
    <row r="172" spans="1:4" ht="20.25">
      <c r="A172" s="3"/>
      <c r="B172" s="3"/>
      <c r="C172" s="3"/>
      <c r="D172" s="3"/>
    </row>
    <row r="173" spans="1:4" ht="20.25">
      <c r="A173" s="3"/>
      <c r="B173" s="3"/>
      <c r="C173" s="3"/>
      <c r="D173" s="3"/>
    </row>
    <row r="174" spans="1:4" ht="20.25">
      <c r="A174" s="3"/>
      <c r="B174" s="3"/>
      <c r="C174" s="3"/>
      <c r="D174" s="3"/>
    </row>
    <row r="175" spans="1:4" ht="20.25">
      <c r="A175" s="3"/>
      <c r="B175" s="3"/>
      <c r="C175" s="3"/>
      <c r="D175" s="3"/>
    </row>
    <row r="176" spans="1:4" ht="20.25">
      <c r="A176" s="3"/>
      <c r="B176" s="3"/>
      <c r="C176" s="3"/>
      <c r="D176" s="3"/>
    </row>
    <row r="177" spans="1:4" ht="20.25">
      <c r="A177" s="3"/>
      <c r="B177" s="3"/>
      <c r="C177" s="3"/>
      <c r="D177" s="3"/>
    </row>
    <row r="178" spans="1:4" ht="20.25">
      <c r="A178" s="3"/>
      <c r="B178" s="3"/>
      <c r="C178" s="3"/>
      <c r="D178" s="3"/>
    </row>
    <row r="179" spans="1:4" ht="20.25">
      <c r="A179" s="3"/>
      <c r="B179" s="3"/>
      <c r="C179" s="3"/>
      <c r="D179" s="3"/>
    </row>
    <row r="180" spans="1:4" ht="20.25">
      <c r="A180" s="3"/>
      <c r="B180" s="3"/>
      <c r="C180" s="3"/>
      <c r="D180" s="3"/>
    </row>
    <row r="181" spans="1:4" ht="20.25">
      <c r="A181" s="3"/>
      <c r="B181" s="3"/>
      <c r="C181" s="3"/>
      <c r="D181" s="3"/>
    </row>
    <row r="182" spans="1:4" ht="20.25">
      <c r="A182" s="3"/>
      <c r="B182" s="3"/>
      <c r="C182" s="3"/>
      <c r="D182" s="3"/>
    </row>
    <row r="183" spans="1:4" ht="20.25">
      <c r="A183" s="3"/>
      <c r="B183" s="3"/>
      <c r="C183" s="3"/>
      <c r="D183" s="3"/>
    </row>
    <row r="184" spans="1:4" ht="20.25">
      <c r="A184" s="3"/>
      <c r="B184" s="3"/>
      <c r="C184" s="3"/>
      <c r="D184" s="3"/>
    </row>
    <row r="185" spans="1:4" ht="20.25">
      <c r="A185" s="3"/>
      <c r="B185" s="3"/>
      <c r="C185" s="3"/>
      <c r="D185" s="3"/>
    </row>
    <row r="186" spans="1:4" ht="20.25">
      <c r="A186" s="3"/>
      <c r="B186" s="3"/>
      <c r="C186" s="3"/>
      <c r="D186" s="3"/>
    </row>
    <row r="187" spans="1:4" ht="20.25">
      <c r="A187" s="3"/>
      <c r="B187" s="3"/>
      <c r="C187" s="3"/>
      <c r="D187" s="3"/>
    </row>
    <row r="188" spans="1:4" ht="20.25">
      <c r="A188" s="3"/>
      <c r="B188" s="3"/>
      <c r="C188" s="3"/>
      <c r="D188" s="3"/>
    </row>
    <row r="189" spans="1:4" ht="20.25">
      <c r="A189" s="3"/>
      <c r="B189" s="3"/>
      <c r="C189" s="3"/>
      <c r="D189" s="3"/>
    </row>
    <row r="190" spans="1:4" ht="20.25">
      <c r="A190" s="3"/>
      <c r="B190" s="3"/>
      <c r="C190" s="3"/>
      <c r="D190" s="3"/>
    </row>
    <row r="191" spans="1:4" ht="20.25">
      <c r="A191" s="3"/>
      <c r="B191" s="3"/>
      <c r="C191" s="3"/>
      <c r="D191" s="3"/>
    </row>
    <row r="192" spans="1:4" ht="20.25">
      <c r="A192" s="3"/>
      <c r="B192" s="3"/>
      <c r="C192" s="3"/>
      <c r="D192" s="3"/>
    </row>
    <row r="193" spans="1:4" ht="20.25">
      <c r="A193" s="3"/>
      <c r="B193" s="3"/>
      <c r="C193" s="3"/>
      <c r="D193" s="3"/>
    </row>
    <row r="194" spans="1:4" ht="20.25">
      <c r="A194" s="3"/>
      <c r="B194" s="3"/>
      <c r="C194" s="3"/>
      <c r="D194" s="3"/>
    </row>
    <row r="195" spans="1:4" ht="20.25">
      <c r="A195" s="3"/>
      <c r="B195" s="3"/>
      <c r="C195" s="3"/>
      <c r="D195" s="3"/>
    </row>
    <row r="196" spans="1:4" ht="20.25">
      <c r="A196" s="3"/>
      <c r="B196" s="3"/>
      <c r="C196" s="3"/>
      <c r="D196" s="3"/>
    </row>
    <row r="197" spans="1:4" ht="20.25">
      <c r="A197" s="3"/>
      <c r="B197" s="3"/>
      <c r="C197" s="3"/>
      <c r="D197" s="3"/>
    </row>
    <row r="198" spans="1:4" ht="20.25">
      <c r="A198" s="3"/>
      <c r="B198" s="3"/>
      <c r="C198" s="3"/>
      <c r="D198" s="3"/>
    </row>
    <row r="199" spans="1:4" ht="20.25">
      <c r="A199" s="3"/>
      <c r="B199" s="3"/>
      <c r="C199" s="3"/>
      <c r="D199" s="3"/>
    </row>
    <row r="200" spans="1:4" ht="20.25">
      <c r="A200" s="3"/>
      <c r="B200" s="3"/>
      <c r="C200" s="3"/>
      <c r="D200" s="3"/>
    </row>
  </sheetData>
  <sheetProtection/>
  <mergeCells count="17">
    <mergeCell ref="A50:F50"/>
    <mergeCell ref="B54:C55"/>
    <mergeCell ref="A1:F1"/>
    <mergeCell ref="A2:F2"/>
    <mergeCell ref="A3:F3"/>
    <mergeCell ref="B5:C6"/>
    <mergeCell ref="A4:F4"/>
    <mergeCell ref="B93:C94"/>
    <mergeCell ref="A51:F51"/>
    <mergeCell ref="A52:F52"/>
    <mergeCell ref="A89:F89"/>
    <mergeCell ref="A90:F90"/>
    <mergeCell ref="A91:F91"/>
    <mergeCell ref="D54:E54"/>
    <mergeCell ref="D93:E93"/>
    <mergeCell ref="A92:F92"/>
    <mergeCell ref="A53:F53"/>
  </mergeCells>
  <printOptions horizontalCentered="1"/>
  <pageMargins left="0.4724409448818898" right="0.4724409448818898" top="0.4330708661417323" bottom="0.3937007874015748" header="0.5118110236220472" footer="0.11811023622047245"/>
  <pageSetup horizontalDpi="600" verticalDpi="600" orientation="portrait" paperSize="9" scale="78" r:id="rId3"/>
  <headerFooter alignWithMargins="0">
    <oddFooter>&amp;Cصفحة &amp;P</oddFooter>
  </headerFooter>
  <rowBreaks count="1" manualBreakCount="1">
    <brk id="88" max="5" man="1"/>
  </rowBreaks>
  <ignoredErrors>
    <ignoredError sqref="F1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Nadia Yusuf Al-Bulushi</cp:lastModifiedBy>
  <cp:lastPrinted>2015-12-22T16:31:57Z</cp:lastPrinted>
  <dcterms:created xsi:type="dcterms:W3CDTF">1997-12-17T10:14:40Z</dcterms:created>
  <dcterms:modified xsi:type="dcterms:W3CDTF">2016-10-31T08:38:46Z</dcterms:modified>
  <cp:category/>
  <cp:version/>
  <cp:contentType/>
  <cp:contentStatus/>
</cp:coreProperties>
</file>