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11" windowWidth="9435" windowHeight="4455" activeTab="0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4.1" sheetId="8" r:id="rId8"/>
    <sheet name="4.2" sheetId="9" r:id="rId9"/>
    <sheet name="4.3" sheetId="10" r:id="rId10"/>
    <sheet name="4.4" sheetId="11" r:id="rId11"/>
    <sheet name="4.5" sheetId="12" r:id="rId12"/>
    <sheet name="5" sheetId="13" r:id="rId13"/>
    <sheet name="5.1" sheetId="14" r:id="rId14"/>
    <sheet name="5.2" sheetId="15" r:id="rId15"/>
    <sheet name="ورقة16" sheetId="16" r:id="rId16"/>
  </sheets>
  <definedNames/>
  <calcPr fullCalcOnLoad="1"/>
</workbook>
</file>

<file path=xl/sharedStrings.xml><?xml version="1.0" encoding="utf-8"?>
<sst xmlns="http://schemas.openxmlformats.org/spreadsheetml/2006/main" count="1546" uniqueCount="666">
  <si>
    <t>جدول رقم (1)</t>
  </si>
  <si>
    <t>(مليون ريال عماني)</t>
  </si>
  <si>
    <t>الفعلي</t>
  </si>
  <si>
    <t>البيان</t>
  </si>
  <si>
    <t>الميزانية المعتمدة</t>
  </si>
  <si>
    <t>اولا :</t>
  </si>
  <si>
    <t>الايرادات :</t>
  </si>
  <si>
    <t>1)</t>
  </si>
  <si>
    <t>2)</t>
  </si>
  <si>
    <t>3)</t>
  </si>
  <si>
    <t>4)</t>
  </si>
  <si>
    <t>5)</t>
  </si>
  <si>
    <t>6)</t>
  </si>
  <si>
    <t>ثانياً :</t>
  </si>
  <si>
    <t>الانفاق العام :</t>
  </si>
  <si>
    <t>المصروفات الجارية :</t>
  </si>
  <si>
    <t>7)</t>
  </si>
  <si>
    <t>9)</t>
  </si>
  <si>
    <t>فوائد على القروض</t>
  </si>
  <si>
    <t>10)</t>
  </si>
  <si>
    <t>11)</t>
  </si>
  <si>
    <t>المصروفات الاستثمارية :</t>
  </si>
  <si>
    <t>12)</t>
  </si>
  <si>
    <t>13)</t>
  </si>
  <si>
    <t>14)</t>
  </si>
  <si>
    <t>15)</t>
  </si>
  <si>
    <t>18)</t>
  </si>
  <si>
    <t>19)</t>
  </si>
  <si>
    <t>20)</t>
  </si>
  <si>
    <t>21)</t>
  </si>
  <si>
    <t>مساهمات في مؤسسات محلية</t>
  </si>
  <si>
    <t>واقليمية ودولية</t>
  </si>
  <si>
    <t>ثالثاً:</t>
  </si>
  <si>
    <t>وسائل التمويل :</t>
  </si>
  <si>
    <t>تمويل من الاحتياطيات</t>
  </si>
  <si>
    <t>في السنة المالية</t>
  </si>
  <si>
    <t xml:space="preserve">الفعلي  </t>
  </si>
  <si>
    <t xml:space="preserve">ايرادات الغاز </t>
  </si>
  <si>
    <t xml:space="preserve">مصروفات الدفاع والامن </t>
  </si>
  <si>
    <t xml:space="preserve">مصروفات انتاج الغاز </t>
  </si>
  <si>
    <t>8)</t>
  </si>
  <si>
    <t xml:space="preserve">مصروفات انتاج النفط </t>
  </si>
  <si>
    <t>16)</t>
  </si>
  <si>
    <t>17)</t>
  </si>
  <si>
    <t>ـــ  1  ـــ</t>
  </si>
  <si>
    <t>ـــ  2  ـــ</t>
  </si>
  <si>
    <t>صافي الايرادات النفطية</t>
  </si>
  <si>
    <t>دعم قطاع الكهرباء</t>
  </si>
  <si>
    <t>دعم فوائد القروض التنموية والاسكانية</t>
  </si>
  <si>
    <t>ايرادات جارية               (جدول 2)</t>
  </si>
  <si>
    <t>ايرادات رأسمالية              (جدول 3)</t>
  </si>
  <si>
    <t>استردادات رأسمالية           (جدول 3)</t>
  </si>
  <si>
    <t>مصروفات الوزارات المدنية      (جدول 4)</t>
  </si>
  <si>
    <t>صافي الاقتراض الخارجي :</t>
  </si>
  <si>
    <t>دعم السلع الغذائية الاساسية</t>
  </si>
  <si>
    <t xml:space="preserve">الدعم التشغيلي للشركات الحكومية </t>
  </si>
  <si>
    <t>دعم المنتجات النفطية</t>
  </si>
  <si>
    <t xml:space="preserve">اجمالي الايرادات </t>
  </si>
  <si>
    <t xml:space="preserve">جملة المصروفات الجارية </t>
  </si>
  <si>
    <t>جملة المصروفات الاستثمارية</t>
  </si>
  <si>
    <t>المساهمات ونفقات اخرى :</t>
  </si>
  <si>
    <t>جملة المساهمات ونفقات الاخرى</t>
  </si>
  <si>
    <t xml:space="preserve">اجمالي الانفاق العام </t>
  </si>
  <si>
    <t xml:space="preserve"> العجز  ( اولا - ثانيا )</t>
  </si>
  <si>
    <t>رابعا :</t>
  </si>
  <si>
    <t>صافي الاقتراض المحلي :</t>
  </si>
  <si>
    <t>جملة وسائل التمويل</t>
  </si>
  <si>
    <t>ـــــ القروض المتوقع استلامها</t>
  </si>
  <si>
    <t>ــــ القروض المتوقع سدادها</t>
  </si>
  <si>
    <t>ــــ  القروض المتوقع استلامها</t>
  </si>
  <si>
    <t>ـــــ القروض المتوقع سدادها</t>
  </si>
  <si>
    <t>ــــــــــ</t>
  </si>
  <si>
    <t>تابع جدول رقم (1)</t>
  </si>
  <si>
    <t>المصروفات الانمائية للشركات الحكومية</t>
  </si>
  <si>
    <t xml:space="preserve">المصروفات الرأسمالية </t>
  </si>
  <si>
    <t>مصروفات الدعم :</t>
  </si>
  <si>
    <t>ـــ</t>
  </si>
  <si>
    <t>صافي حركة الحسابات الحكومية</t>
  </si>
  <si>
    <t>المصروفات الانمائية       (جدول 5)</t>
  </si>
  <si>
    <t>للوزارات المدنية               (جدول 3/4)</t>
  </si>
  <si>
    <r>
      <t xml:space="preserve">(مليون </t>
    </r>
    <r>
      <rPr>
        <b/>
        <sz val="12"/>
        <rFont val="Simplified Arabic"/>
        <family val="1"/>
      </rPr>
      <t>ريال</t>
    </r>
    <r>
      <rPr>
        <b/>
        <sz val="11"/>
        <rFont val="Simplified Arabic"/>
        <family val="1"/>
      </rPr>
      <t xml:space="preserve"> عماني)</t>
    </r>
  </si>
  <si>
    <t>الحساب الختامي للدولة للسنة المالية 2017</t>
  </si>
  <si>
    <t>السنة المالية 2017</t>
  </si>
  <si>
    <t>جدول رقم (2)</t>
  </si>
  <si>
    <t>الايرادات الجارية  للوزارات والوحدات الحكومية</t>
  </si>
  <si>
    <t>والهيئات العامة للسنة المالية 2017</t>
  </si>
  <si>
    <t>(بالريال العماني)</t>
  </si>
  <si>
    <t>ديوان البلاط السلطاني</t>
  </si>
  <si>
    <t xml:space="preserve">مكتب نائب رئيس الوزراء لشئون مجلس الوزراء </t>
  </si>
  <si>
    <t>الامانة العامة لمجلس الوزراء</t>
  </si>
  <si>
    <t>وزارة الشئون القانونية</t>
  </si>
  <si>
    <t xml:space="preserve">وزارة المالية </t>
  </si>
  <si>
    <t>وزارة الخارجية</t>
  </si>
  <si>
    <t>وزارة الداخلية</t>
  </si>
  <si>
    <t>وزارة الاعلام</t>
  </si>
  <si>
    <t>وزارة التجارة والصناعة</t>
  </si>
  <si>
    <t>وزارة النفط والغاز</t>
  </si>
  <si>
    <t>وزارة الزراعة والثروة السمكية</t>
  </si>
  <si>
    <t xml:space="preserve">وزارة العدل </t>
  </si>
  <si>
    <t>وزارة الصحة</t>
  </si>
  <si>
    <t>وزارة التربية والتعليم</t>
  </si>
  <si>
    <t>وزارة التنمية الاجتماعية</t>
  </si>
  <si>
    <t xml:space="preserve">وزارة التراث والثقافة  </t>
  </si>
  <si>
    <t xml:space="preserve">وزارة النقل والاتصالات </t>
  </si>
  <si>
    <t xml:space="preserve">وزارة الاسكان    </t>
  </si>
  <si>
    <t xml:space="preserve">وزارة البلديات الاقليمية  وموارد المياه    </t>
  </si>
  <si>
    <t>اللجنة العليا للاحتفالات بالعيد الوطني</t>
  </si>
  <si>
    <t>مكتب وزير الدولة ومحافظ ظفار</t>
  </si>
  <si>
    <t>مكتب وزير الدولة ومحافظ مسقط</t>
  </si>
  <si>
    <t xml:space="preserve">مجلس المناقصات </t>
  </si>
  <si>
    <t>مجلس الشورى</t>
  </si>
  <si>
    <t>وزارة الخدمة المدنية</t>
  </si>
  <si>
    <t>جامعة السلطان قابوس والمستشفى التعليمي</t>
  </si>
  <si>
    <t>وزارة المالية ( مخصصات اخرى )</t>
  </si>
  <si>
    <t>فائض الهيئات العامة ( هيئة تنظيم الاتصالات )</t>
  </si>
  <si>
    <t>الهيئة العامة للمخازن والاحتياطي الغذائي</t>
  </si>
  <si>
    <t>ـــــ</t>
  </si>
  <si>
    <t>صندوق الرفد</t>
  </si>
  <si>
    <t>وزارة الشئون الرياضية</t>
  </si>
  <si>
    <t>معهد الادارة العامة</t>
  </si>
  <si>
    <t>ــ 3 ــ</t>
  </si>
  <si>
    <t>تابع جدول رقم (2)</t>
  </si>
  <si>
    <t xml:space="preserve">والهيئات العامة للسنة المالية 2017                                                                                       </t>
  </si>
  <si>
    <t xml:space="preserve">وزارة التعليم العالي </t>
  </si>
  <si>
    <t xml:space="preserve">المجلس الاعلى للتخطيط </t>
  </si>
  <si>
    <t>منحة نهاية الخدمة لموظفي الحكومة</t>
  </si>
  <si>
    <t>وزارة الاوقاف والشئون الدينية</t>
  </si>
  <si>
    <t>مجلس الدولة</t>
  </si>
  <si>
    <t>جهاز الرقابة المالية والادارية للدولة</t>
  </si>
  <si>
    <t>الادعاء العام</t>
  </si>
  <si>
    <t>الهيئة العامة للصناعات الحرفية</t>
  </si>
  <si>
    <t xml:space="preserve">وزارة السياحة </t>
  </si>
  <si>
    <t>مجلس البحث العلمي</t>
  </si>
  <si>
    <t>المجلس العماني للاختصاصات الطبية</t>
  </si>
  <si>
    <t>وزارة القوى العاملة</t>
  </si>
  <si>
    <t>هيئة الوثائق والمحفوظات الوطنية</t>
  </si>
  <si>
    <t>وزارة البيئة والشئون المناخية</t>
  </si>
  <si>
    <t xml:space="preserve">الهيئة العامة للكهرباء والمياه </t>
  </si>
  <si>
    <t>الهيئة العامة لحماية المستهلك</t>
  </si>
  <si>
    <t>الهيئة العامة للاذاعة والتلفزيون</t>
  </si>
  <si>
    <t>الهئة العامة للاعتماد الاكاديمي</t>
  </si>
  <si>
    <t>هيئة المنطقة الاقتصادية الخاصة بالدقم</t>
  </si>
  <si>
    <t>الهيئة العامة لسجل القوى العاملة</t>
  </si>
  <si>
    <t>مجلس الشؤون الادارية للقضاء</t>
  </si>
  <si>
    <t xml:space="preserve">مشروع جامعة عمان </t>
  </si>
  <si>
    <t xml:space="preserve">الهيئة العامة للطيران المدني </t>
  </si>
  <si>
    <t xml:space="preserve">محكمة القضاء الاداري </t>
  </si>
  <si>
    <t xml:space="preserve">الهيئة العامة لتنمية المؤسسات الصغيرة والمتوسطة </t>
  </si>
  <si>
    <t>الهيئة العامة للتعدين</t>
  </si>
  <si>
    <t>المتحف الوطني</t>
  </si>
  <si>
    <t>وزارة الدفاع</t>
  </si>
  <si>
    <t>وزارة المالية ( الحساب الخاص )</t>
  </si>
  <si>
    <t>شرطة عُمان السلطانية</t>
  </si>
  <si>
    <t>وزارة النفط والغاز ( قطاع الغاز )</t>
  </si>
  <si>
    <t>وزارة المالية :</t>
  </si>
  <si>
    <t xml:space="preserve"> ــــ تمويل مؤسسات اخرى</t>
  </si>
  <si>
    <t xml:space="preserve"> ــــ اقتراض </t>
  </si>
  <si>
    <t>صافي المعونات</t>
  </si>
  <si>
    <t>احتياطي مخصص ( ايراد غير موزع )</t>
  </si>
  <si>
    <t>الاجمالي</t>
  </si>
  <si>
    <t>ــ 4 ــ</t>
  </si>
  <si>
    <t>جدول رقم (1/2)</t>
  </si>
  <si>
    <t xml:space="preserve">الايرادات الجارية  للوزارات والوحدات الحكومية </t>
  </si>
  <si>
    <t xml:space="preserve"> والهيئات العامة للسنة المالية 2017</t>
  </si>
  <si>
    <t xml:space="preserve">( حسب التخصصات الوظيفية ) </t>
  </si>
  <si>
    <t xml:space="preserve">الفعلي </t>
  </si>
  <si>
    <t>قطاع الخدمات العامة :</t>
  </si>
  <si>
    <t>مكتب نائب رئيس الوزراء لشئون مجلس الوزراء</t>
  </si>
  <si>
    <t>مجلس المناقصات</t>
  </si>
  <si>
    <t>وزارة المالية  ( مخصصات اخرى)</t>
  </si>
  <si>
    <t>جملة قطاع الخدمات العامة</t>
  </si>
  <si>
    <t>قطاع الدفاع :</t>
  </si>
  <si>
    <t>جملة قطاع الدفاع</t>
  </si>
  <si>
    <t>قطاع الامن والنظام العام :</t>
  </si>
  <si>
    <t xml:space="preserve">الادعاء العام </t>
  </si>
  <si>
    <t>محكمة القضاء الاداري</t>
  </si>
  <si>
    <t>ـــــــــــ</t>
  </si>
  <si>
    <t>جملة قطاع الامن والنظام العام</t>
  </si>
  <si>
    <t>ــ 5 ــ</t>
  </si>
  <si>
    <t>تابع جدول رقم (1/2)</t>
  </si>
  <si>
    <t>قطاع التعليم :</t>
  </si>
  <si>
    <t>وزارة العدل ( المعهد العالي للقضاء )</t>
  </si>
  <si>
    <t>وزارة الصحة ( المعاهد الصحية والمديرية العامة للتعليم والتدريب )</t>
  </si>
  <si>
    <t>وزارة التعليم العالي</t>
  </si>
  <si>
    <t xml:space="preserve">وزارة الاوقاف والشئون الدينية  ( كلية العلوم الشرعية )  </t>
  </si>
  <si>
    <t xml:space="preserve">المجلس العماني للاختصاصات الطبية </t>
  </si>
  <si>
    <t>الهيئة العمانية للاعتماد الاكاديمي</t>
  </si>
  <si>
    <t>وزارة القوى العاملة ( قطاع التعليم التقني والتدريب المهني )</t>
  </si>
  <si>
    <t>جملة قطاع التعليم</t>
  </si>
  <si>
    <t>قطاع الصحة :</t>
  </si>
  <si>
    <t>جملة قطاع الصحة</t>
  </si>
  <si>
    <t>قطاع الضمان والرعاية الاجتماعية :</t>
  </si>
  <si>
    <t xml:space="preserve">منحة نهاية الخدمة لموظفي الحكومة </t>
  </si>
  <si>
    <t>وزارة القوى العاملة ( قطاع العمل )</t>
  </si>
  <si>
    <t>جملة قطاع الضمان والرعاية الاجتماعية</t>
  </si>
  <si>
    <t>قطاع الاسكان :</t>
  </si>
  <si>
    <t>ديوان البلاط السلطاني ( بلدية مسقط وبلدية صحار )</t>
  </si>
  <si>
    <t xml:space="preserve">وزارة  الاسكان   </t>
  </si>
  <si>
    <t>وزارة البلديات الاقليمية وموارد المياه  ( قطاع موارد المياه )</t>
  </si>
  <si>
    <t>وزارة البلديات الاقليمية وموارد المياه  ( قطاع البلديات الاقليمية )</t>
  </si>
  <si>
    <t>الهيئة العامة للكهرباء والمياه</t>
  </si>
  <si>
    <t>جملة قطاع الاسكان</t>
  </si>
  <si>
    <t>ــ 6 ــ</t>
  </si>
  <si>
    <t>قطاع  الثقافة والشئون الدينية :</t>
  </si>
  <si>
    <t>وزارة التربية والتعليم ( المديرية العامة للكشافة والمرشدات )</t>
  </si>
  <si>
    <t xml:space="preserve">وزارة التراث والثقافة </t>
  </si>
  <si>
    <t>مجلس الدولة ( اللجنة الوطنية للشباب )</t>
  </si>
  <si>
    <t>جملة قطاع الثقافة والشئون الدينية</t>
  </si>
  <si>
    <t>قطاع الطاقة والوقود :</t>
  </si>
  <si>
    <t>وزارة النفط والغاز ( قطاع النفط )</t>
  </si>
  <si>
    <t>جملة قطاع الطاقة والوقود</t>
  </si>
  <si>
    <t>قطاع الزراعة والثروة السمكية :</t>
  </si>
  <si>
    <t>وزارة الزراعة  والثروة السمكية</t>
  </si>
  <si>
    <t>جملة قطاع الزراعة والثروة السمكية</t>
  </si>
  <si>
    <t>قطاع النقل والاتصالات :</t>
  </si>
  <si>
    <t xml:space="preserve">وزارة النقل والاتصالات ( قطاع النقل )  </t>
  </si>
  <si>
    <t xml:space="preserve">وزارة النقل والاتصالات ( قطاع الاتصالات )  </t>
  </si>
  <si>
    <t xml:space="preserve">هيئة تنظيم الاتصالات </t>
  </si>
  <si>
    <t>جملة قطاع النقل والاتصالات</t>
  </si>
  <si>
    <t>شئون اقتصادية اخرى :</t>
  </si>
  <si>
    <t>جملة الشئون الاقتصادية الاخرى</t>
  </si>
  <si>
    <t>اخــــــــرى :</t>
  </si>
  <si>
    <t xml:space="preserve">  ـــــ تمويل مؤسسات اخرى</t>
  </si>
  <si>
    <t xml:space="preserve"> ـــــ اقتراض</t>
  </si>
  <si>
    <t xml:space="preserve">   صافي المعونات</t>
  </si>
  <si>
    <t>جملة  الاخرى</t>
  </si>
  <si>
    <t>ـ 7 ـ</t>
  </si>
  <si>
    <t>جدول رقم (2/2)</t>
  </si>
  <si>
    <t xml:space="preserve">الايرادات الجارية للسنة المالية 2017 </t>
  </si>
  <si>
    <t>( حسب البنود )</t>
  </si>
  <si>
    <t>أ - ايرادات الضرائب والرسوم :</t>
  </si>
  <si>
    <r>
      <t xml:space="preserve">  ضريبة الدخل </t>
    </r>
    <r>
      <rPr>
        <sz val="11"/>
        <rFont val="Simplified Arabic"/>
        <family val="1"/>
      </rPr>
      <t>(على الشركات وعلى المؤسسات )</t>
    </r>
  </si>
  <si>
    <t xml:space="preserve">  رسوم التراخيص باستقدام العمال غير العمانيين</t>
  </si>
  <si>
    <t xml:space="preserve">  رسوم البلدية على الايجارات</t>
  </si>
  <si>
    <t xml:space="preserve">  رسوم المعاملات العقارية</t>
  </si>
  <si>
    <t xml:space="preserve">  رخص ممارسة الاعمال التجارية</t>
  </si>
  <si>
    <t xml:space="preserve">  رخص وسائل النقل</t>
  </si>
  <si>
    <t xml:space="preserve">  رسوم فنادق ومرافق اخرى    </t>
  </si>
  <si>
    <t xml:space="preserve">  رسوم امتياز مرافق     </t>
  </si>
  <si>
    <t xml:space="preserve">  رسوم محلية مختلفة</t>
  </si>
  <si>
    <t>رسوم دخول المركبات الاجنبية الفارغة</t>
  </si>
  <si>
    <t xml:space="preserve">  ضريبة جمركية</t>
  </si>
  <si>
    <t>جملة ( أ ) ايرادات الضرائب والرسوم</t>
  </si>
  <si>
    <t>ب - ايرادات غير ضريبية :</t>
  </si>
  <si>
    <t xml:space="preserve">  ايرادات بيع المياه</t>
  </si>
  <si>
    <t xml:space="preserve">  ايرادات مياه مختلفة</t>
  </si>
  <si>
    <t xml:space="preserve">  ايرادات المطارات</t>
  </si>
  <si>
    <t xml:space="preserve">  ايرادات الموانيء</t>
  </si>
  <si>
    <t xml:space="preserve">  ايرادات خدمات مرفق الاتصالات</t>
  </si>
  <si>
    <t xml:space="preserve">  فائض الهيئات العامة </t>
  </si>
  <si>
    <t xml:space="preserve">  ايرادات تأجير عقارات حكومية</t>
  </si>
  <si>
    <t xml:space="preserve">  ارباح الاستثمارات في الاسهم وحصص رأس المال </t>
  </si>
  <si>
    <t xml:space="preserve">  فوائد على ودائع البنوك والقروض المدينة</t>
  </si>
  <si>
    <t xml:space="preserve">  رسوم الهجرة والجوازات</t>
  </si>
  <si>
    <t xml:space="preserve">  رسوم واتعاب ادارية مختلفة</t>
  </si>
  <si>
    <t xml:space="preserve">  تعويضات وغرامات وجزاءات</t>
  </si>
  <si>
    <t xml:space="preserve">  ايرادات تعدين</t>
  </si>
  <si>
    <t xml:space="preserve">  مبيعات مواد غذائية</t>
  </si>
  <si>
    <t xml:space="preserve">  ايرادات زراعية مختلفة</t>
  </si>
  <si>
    <t xml:space="preserve">  ايرادات طبية</t>
  </si>
  <si>
    <t xml:space="preserve">  ايرادات متنوعة ( اخرى )</t>
  </si>
  <si>
    <t xml:space="preserve">  ايرادات نفطية اخرى</t>
  </si>
  <si>
    <t>جملة  ( ب ) الايرادات غير الضريبية</t>
  </si>
  <si>
    <t>ــــــ</t>
  </si>
  <si>
    <t>( ج ـ احتياطي مخصص ( ايراد غير موزع</t>
  </si>
  <si>
    <t>الاجمالي ( أ + ب + ج )</t>
  </si>
  <si>
    <t xml:space="preserve">د) صافي المعونات </t>
  </si>
  <si>
    <t xml:space="preserve">الاجمالي </t>
  </si>
  <si>
    <t>ــ 8 ــ</t>
  </si>
  <si>
    <t>جدول رقم (3)</t>
  </si>
  <si>
    <t>الايرادات الراسمالية والاستردادات الرأسمالية للوزارات المدنية للسنة المالية 2017</t>
  </si>
  <si>
    <t>( حسب التخصصات الوظيفية )</t>
  </si>
  <si>
    <t>ايرادات رأسمالية :</t>
  </si>
  <si>
    <t>ــــ</t>
  </si>
  <si>
    <r>
      <t>ديوان البلاط</t>
    </r>
    <r>
      <rPr>
        <sz val="10"/>
        <rFont val="Arial"/>
        <family val="2"/>
      </rPr>
      <t xml:space="preserve"> </t>
    </r>
    <r>
      <rPr>
        <sz val="12"/>
        <rFont val="Simplified Arabic"/>
        <family val="1"/>
      </rPr>
      <t>السلطاني ( بلدية  صحار )</t>
    </r>
  </si>
  <si>
    <t xml:space="preserve">وزارة الاسكان  </t>
  </si>
  <si>
    <t>قطاع الطاقة والوفود :</t>
  </si>
  <si>
    <t>جملة قطاع الطاقة والوفود :</t>
  </si>
  <si>
    <t>قطاع المعونات :</t>
  </si>
  <si>
    <t>المعونات</t>
  </si>
  <si>
    <t>جملة قطاع المعونات :</t>
  </si>
  <si>
    <t>اجمالي الايرادات الرأسمالية</t>
  </si>
  <si>
    <t>استردادات رأسمالية :</t>
  </si>
  <si>
    <t>اخرى :</t>
  </si>
  <si>
    <t>وزارة المالية  ( تمويل مؤسسات اخرى )</t>
  </si>
  <si>
    <t>اجمالي الاستردادات الرأسمالية</t>
  </si>
  <si>
    <t>ــ 9 ــ</t>
  </si>
  <si>
    <t>جدول رقم (1/3)</t>
  </si>
  <si>
    <t>الايرادات الرأسمالية والاستردادات الرأسمالية للسنة المالية 2017</t>
  </si>
  <si>
    <t xml:space="preserve">( حسب البنود ) </t>
  </si>
  <si>
    <t>ايرادات بيع مساكن اجتماعية ومباني حكومية</t>
  </si>
  <si>
    <t>ايرادات بيع اراضي حكومية</t>
  </si>
  <si>
    <t>تحويلات راسمالية محلية</t>
  </si>
  <si>
    <t>معونات من منظمات مجلس التعاون</t>
  </si>
  <si>
    <t>استرداد اقساط القروض :</t>
  </si>
  <si>
    <t>استرداد قروض من هيئات ومؤسسات عامة وغيرها</t>
  </si>
  <si>
    <t>جملة استرداد اقساط القروض</t>
  </si>
  <si>
    <t>بيع استثمارات :</t>
  </si>
  <si>
    <t>بيع استثمارات في هيئات ومؤسسات عامة وخاصة</t>
  </si>
  <si>
    <t>جملة بيع الاستثمارات</t>
  </si>
  <si>
    <t>ـ 10 ـ</t>
  </si>
  <si>
    <t>جدول رقم (4)</t>
  </si>
  <si>
    <t>جدول المصروفات الجارية للوزارات المدنية والوحدات الحكومية والهيئات العامة</t>
  </si>
  <si>
    <t>للسنة المالية 2017</t>
  </si>
  <si>
    <t>شئون البلاط السلطاني</t>
  </si>
  <si>
    <t xml:space="preserve">وزارة الزراعة والثروة السمكية </t>
  </si>
  <si>
    <t xml:space="preserve">وزارة  النقل والاتصالات </t>
  </si>
  <si>
    <t xml:space="preserve">وزارة  الاسكان     </t>
  </si>
  <si>
    <t xml:space="preserve">وزارة البلديات الاقليمية وموارد المياه   </t>
  </si>
  <si>
    <t>مكتب مستشار جلالة السلطان لشئون التخطيط الاقتصادي</t>
  </si>
  <si>
    <t xml:space="preserve">وزارة الخدمة المدنية </t>
  </si>
  <si>
    <t>وزارة المالية  ( مخصصات اخرى )</t>
  </si>
  <si>
    <t>موازنات الفائض والدعم</t>
  </si>
  <si>
    <t>ــ 11 ــ</t>
  </si>
  <si>
    <t>تابع جدول رقم (4)</t>
  </si>
  <si>
    <t>الفعلي في السنة</t>
  </si>
  <si>
    <t>المالية  2016</t>
  </si>
  <si>
    <t xml:space="preserve">حصة الحكومة في معاشات موظفي الحكومة العمانيين </t>
  </si>
  <si>
    <t>الهيئة العامة للاعتماد الاكاديمي</t>
  </si>
  <si>
    <t xml:space="preserve">الهيئة العامة لسجل القوى العاملة </t>
  </si>
  <si>
    <r>
      <t>مجلس الشؤون الادارية للقضاء</t>
    </r>
    <r>
      <rPr>
        <sz val="10"/>
        <rFont val="Simplified Arabic"/>
        <family val="1"/>
      </rPr>
      <t>( المحاكم والامانة العامة للمجلس )</t>
    </r>
  </si>
  <si>
    <t>مشروع جامعة عمان ( المصروفات التأسيسية )</t>
  </si>
  <si>
    <t xml:space="preserve">الهيئة العامة للطيران المدني  </t>
  </si>
  <si>
    <t>الهيئة العمانية للشراكة من اجل التنمية</t>
  </si>
  <si>
    <t xml:space="preserve">الهيئة العامة لترويج الاستثمار وتنمية الصادرات </t>
  </si>
  <si>
    <t>مشاريع برنامج تنفيذ</t>
  </si>
  <si>
    <t xml:space="preserve">احتياطي مخصص </t>
  </si>
  <si>
    <t>ــ 12 ــ</t>
  </si>
  <si>
    <t>جدول رقم (1/4)</t>
  </si>
  <si>
    <t>جدول المصروفات الجارية للوزارات المدنية والوحدات الحكومية والهيئات العامة للسنه المالية 2017</t>
  </si>
  <si>
    <t>الميزانية  المعتمدة</t>
  </si>
  <si>
    <t>1) قطاع الخدمات العامة :</t>
  </si>
  <si>
    <t>3) قطاع الامن والنظام العام :</t>
  </si>
  <si>
    <t>وزارة العدل</t>
  </si>
  <si>
    <t>مجلس الشؤون الادارية للقضاء ( المحاكم والامانة العامة للمجلس )</t>
  </si>
  <si>
    <t>4) قطاع التعليم :</t>
  </si>
  <si>
    <t>ديوان البلاد السلطاني ( مجلس التعليم )</t>
  </si>
  <si>
    <t xml:space="preserve">وزارة الخارجية ( المعهد الدبلوماسي ) </t>
  </si>
  <si>
    <t xml:space="preserve">وزارة الاوقاف والشئون الدينية ( كلية العلوم الشرعية ) </t>
  </si>
  <si>
    <t>الهيئة العامة للصناعات الحرفية ( مراكز تدريب الصناعات الحرفية )</t>
  </si>
  <si>
    <t xml:space="preserve">وزارة القوى العاملة ( قطاع التعليم التقني والتدريب المهني ) </t>
  </si>
  <si>
    <t>ـ 13 ـ</t>
  </si>
  <si>
    <t>تابع جدول رقم (1/4)</t>
  </si>
  <si>
    <t>5) قطاع الصحة :</t>
  </si>
  <si>
    <t>6) قطاع الضمان والرعاية الاجتماعية :</t>
  </si>
  <si>
    <t xml:space="preserve">وزارة التنمية الاجتماعية </t>
  </si>
  <si>
    <t>مؤسسات اخرى</t>
  </si>
  <si>
    <t xml:space="preserve">منحة نهاية الخدمة لموظفي الحكومة  </t>
  </si>
  <si>
    <t xml:space="preserve">وزارة القوى العاملة  ( قطاع العمل ) </t>
  </si>
  <si>
    <t>7) قطاع الاسكان :</t>
  </si>
  <si>
    <r>
      <t>وزارة البلديات الاقليمية وموارد المياه (</t>
    </r>
    <r>
      <rPr>
        <sz val="10"/>
        <rFont val="Simplified Arabic"/>
        <family val="1"/>
      </rPr>
      <t xml:space="preserve"> قطاع</t>
    </r>
    <r>
      <rPr>
        <sz val="12"/>
        <rFont val="Simplified Arabic"/>
        <family val="1"/>
      </rPr>
      <t xml:space="preserve"> البلديات الاقليمية ) </t>
    </r>
  </si>
  <si>
    <t xml:space="preserve">وزارة البلديات الاقليمية وموارد المياه ( قطاع موارد المياه ) </t>
  </si>
  <si>
    <t>8) قطاع الثقافة والشئون الدينية :</t>
  </si>
  <si>
    <r>
      <t xml:space="preserve">ديوان البلاط السلطاني </t>
    </r>
    <r>
      <rPr>
        <sz val="11"/>
        <rFont val="Simplified Arabic"/>
        <family val="1"/>
      </rPr>
      <t>( مكتب مستشار جلالة السلطان للشئون الثقافية)</t>
    </r>
  </si>
  <si>
    <t>وزارة التربية والتعليم  ( المديرية العامة للكشافة والمرشدات )</t>
  </si>
  <si>
    <t xml:space="preserve"> مؤسسة عُمان للصحافة والنشر والاعلان </t>
  </si>
  <si>
    <t>شؤون البلاط السلطاني  ( دار الاوبرا السلطانية )</t>
  </si>
  <si>
    <t xml:space="preserve">الهيئة العامة للاذاعة والتلفزيون </t>
  </si>
  <si>
    <t>الهيئة العامة لترويج الاستثمار وتنمية الصادرات</t>
  </si>
  <si>
    <t>ــ 14 ــ</t>
  </si>
  <si>
    <t>9) قطاع الطاقة والوقود :</t>
  </si>
  <si>
    <t>10) قطاع الزراعة والثروة السمكية :</t>
  </si>
  <si>
    <t>ديوان البلاط السلطاني ( مشرع زراعة المليون نخله )</t>
  </si>
  <si>
    <t>12) قطاع النقل والاتصالات :</t>
  </si>
  <si>
    <t xml:space="preserve">وزارة النقل والاتصالات ( قطاع  النقل ) </t>
  </si>
  <si>
    <t xml:space="preserve">وزارة النقل والاتصالات ( قطاع  الاتصالات ) </t>
  </si>
  <si>
    <t>هيئة تقنية المعلومات</t>
  </si>
  <si>
    <t>13) شئون اقتصادية اخرى :</t>
  </si>
  <si>
    <t xml:space="preserve">ديوان البلاط السلطاني ( مكتب مستشار جلالة السلطان لشؤون </t>
  </si>
  <si>
    <t xml:space="preserve">التخطيط الاقتصادي ) </t>
  </si>
  <si>
    <t>وحدة دعم التنفيذ والمتابعة</t>
  </si>
  <si>
    <t>الهيئة العامة لتنمية المؤسسات الصغيرة والمتوسطة</t>
  </si>
  <si>
    <t xml:space="preserve">الهيئة العمانية للشراكة من اجل التنمية </t>
  </si>
  <si>
    <t>14)  اخرى :</t>
  </si>
  <si>
    <t>جملة اخرى</t>
  </si>
  <si>
    <t>ــــــــــــ</t>
  </si>
  <si>
    <t>احتياطي مخصص</t>
  </si>
  <si>
    <t>ـ 15 ـ</t>
  </si>
  <si>
    <t>جدول رقم (2/4)</t>
  </si>
  <si>
    <t>المصروفات الجارية للسنة المالية 2017</t>
  </si>
  <si>
    <t>( أ ) مصروفات خدمية وسلعية :</t>
  </si>
  <si>
    <t>رواتب وأجور :</t>
  </si>
  <si>
    <t>رواتب اساسية</t>
  </si>
  <si>
    <t>اجور المؤقتين</t>
  </si>
  <si>
    <t>تكاليف تعيين الخريجين</t>
  </si>
  <si>
    <t>جملة الرواتب والاجور</t>
  </si>
  <si>
    <t>بــدلات :</t>
  </si>
  <si>
    <t>بدل سكن</t>
  </si>
  <si>
    <t>بدل كهرباء</t>
  </si>
  <si>
    <t>بدل مياه</t>
  </si>
  <si>
    <t>بدل هاتف</t>
  </si>
  <si>
    <t>بدل طبيعة عمل</t>
  </si>
  <si>
    <t>بدل اغتراب</t>
  </si>
  <si>
    <t>بدل نقل</t>
  </si>
  <si>
    <t>بدلات اخرى</t>
  </si>
  <si>
    <t>علاوة غلاء معيشة</t>
  </si>
  <si>
    <t>جملة البدلات</t>
  </si>
  <si>
    <t>مستحقات اخرى :</t>
  </si>
  <si>
    <t>تذاكر السفر</t>
  </si>
  <si>
    <t>مصروفات السفر</t>
  </si>
  <si>
    <t>مكافآت</t>
  </si>
  <si>
    <t>تعويض نقدي عن الاجازة</t>
  </si>
  <si>
    <t>اجور اضافية</t>
  </si>
  <si>
    <t>مستحقات نهاية الخدمة لموظفي الحكومة غير العمانيين</t>
  </si>
  <si>
    <t>ايجارات مساكن الموظفين</t>
  </si>
  <si>
    <t>تكاليف العقود الخاصة لشغل الوظائف المؤقتة</t>
  </si>
  <si>
    <t>مكافات المحالين الى التقاعد المبكر</t>
  </si>
  <si>
    <t>تعويض فوائد بنك الاسكان العماني</t>
  </si>
  <si>
    <t>منحة نهاية الخدمة للموظفين المعينين بغير طريق التعاقد</t>
  </si>
  <si>
    <t>جملة المستحقات الاخرى</t>
  </si>
  <si>
    <t xml:space="preserve">رواتب و اجور وبدلات </t>
  </si>
  <si>
    <t>حصة الحكومة في نظام معاشات موظفي الحكومة العمانيين **</t>
  </si>
  <si>
    <t xml:space="preserve">(أ) مجموع المصروفات الخدمية والسلعية </t>
  </si>
  <si>
    <t>(ب) مستلزمات سلعية وخدمية :</t>
  </si>
  <si>
    <t>1) مستلزمات سلعية :</t>
  </si>
  <si>
    <t xml:space="preserve">      لوازم وامدادات طبية</t>
  </si>
  <si>
    <t xml:space="preserve">     لوازم وامدادات زراعية</t>
  </si>
  <si>
    <t xml:space="preserve">     مواد كيماوية ومبيدات حشرية</t>
  </si>
  <si>
    <r>
      <t>(*)</t>
    </r>
    <r>
      <rPr>
        <sz val="8"/>
        <rFont val="Arial"/>
        <family val="2"/>
      </rPr>
      <t xml:space="preserve">يشمل مبلغ 515505 ريال عماني يمثل مساهمة الحكومة عن الموظفين العاملين في مجلس البحث العلمي بمبلغ 439554 ريال عماني (*) </t>
    </r>
  </si>
  <si>
    <t xml:space="preserve"> وعن اعضاء وموظفي الادعاء العام بمبلغ 75951 ريال عماني</t>
  </si>
  <si>
    <r>
      <t xml:space="preserve">  </t>
    </r>
    <r>
      <rPr>
        <sz val="10"/>
        <color indexed="9"/>
        <rFont val="Arial"/>
        <family val="2"/>
      </rPr>
      <t>(**)</t>
    </r>
    <r>
      <rPr>
        <sz val="10"/>
        <rFont val="Arial"/>
        <family val="0"/>
      </rPr>
      <t xml:space="preserve">  يشمل مبلغ 530464 ريال عماني يمثل مساهمة الحكومة عن الموظفين العاملين في مجلس البحث العلمي بمبلغ 454513 ريال عماني    (**)</t>
    </r>
  </si>
  <si>
    <t>وعن اعضاء موظفي الادعاء العام بمبلغ 75951 ريال عماني</t>
  </si>
  <si>
    <r>
      <t>(***)</t>
    </r>
    <r>
      <rPr>
        <sz val="10"/>
        <rFont val="Arial"/>
        <family val="0"/>
      </rPr>
      <t xml:space="preserve"> يشمل مبلغ 530462 ريال عماني يمثل مساهمة الحكومة عن الموظفين العاملين في البحث العلمي بمبلغ 454513 ريال عماني  (***)</t>
    </r>
  </si>
  <si>
    <t>وعن اعضاء وموظفي الإدعاء بمبلغ 75949 ريال عماني</t>
  </si>
  <si>
    <t>ــ 16 ــ</t>
  </si>
  <si>
    <t>تابع جدول رقم (2/4)</t>
  </si>
  <si>
    <t xml:space="preserve">المالية  2016 </t>
  </si>
  <si>
    <t>تابع 1) مستلزمات سلعية :</t>
  </si>
  <si>
    <t xml:space="preserve">     لوازم تعليمية</t>
  </si>
  <si>
    <t xml:space="preserve">     مواد غذائية</t>
  </si>
  <si>
    <t xml:space="preserve">     لوازم مكتبية ومطبوعات</t>
  </si>
  <si>
    <t xml:space="preserve">     لوازم وامدادات الطرق والمباني</t>
  </si>
  <si>
    <t xml:space="preserve">     لوازم وامدادات الاذاعة والتلفزيون</t>
  </si>
  <si>
    <t xml:space="preserve">     لوازم وامدادات الحاسب الآلي</t>
  </si>
  <si>
    <t xml:space="preserve">     وقود وزيوت للآلات والمعدات</t>
  </si>
  <si>
    <t xml:space="preserve">     غاز طبيعي</t>
  </si>
  <si>
    <t xml:space="preserve">     قطع غيار للآلات والمعدات</t>
  </si>
  <si>
    <t xml:space="preserve">     وقود وزيوت للسيارات ووسائل النقل</t>
  </si>
  <si>
    <t xml:space="preserve">     قطع غيار سيارات ووسائل النقل</t>
  </si>
  <si>
    <t xml:space="preserve">     مستلزمات سلعية اخرى</t>
  </si>
  <si>
    <t>جملة المستلزمات السلعية</t>
  </si>
  <si>
    <t>3) مستلزمات خدمية :</t>
  </si>
  <si>
    <t>صيانة طرق</t>
  </si>
  <si>
    <t>عقود نظافة</t>
  </si>
  <si>
    <t>صيانة مباني</t>
  </si>
  <si>
    <t>صيانة اثاث ومعدات مكاتب</t>
  </si>
  <si>
    <t>صيانة اثاث ومعدات مساكن</t>
  </si>
  <si>
    <t>صيانة سيارات ووسائل نقل</t>
  </si>
  <si>
    <t>صيانة آلات</t>
  </si>
  <si>
    <t>صيانة اجهزة الحاسب الآلي</t>
  </si>
  <si>
    <t>صيانة اخرى</t>
  </si>
  <si>
    <t>ايجارات عقارات</t>
  </si>
  <si>
    <t>تأمين على السيارات</t>
  </si>
  <si>
    <t>تأمين على الاملاك والخزائن الحكومية</t>
  </si>
  <si>
    <t>مصروفات سفر في مهام رسمية</t>
  </si>
  <si>
    <t>اشتراكات في الصحف والمجلات</t>
  </si>
  <si>
    <t>دعاية واعلان واقامة معارض</t>
  </si>
  <si>
    <t xml:space="preserve">تكاليف تدريب </t>
  </si>
  <si>
    <t>ـ 17 ـ</t>
  </si>
  <si>
    <t>المالية 2016</t>
  </si>
  <si>
    <t>تابع 3) مستلزمات خدمية :</t>
  </si>
  <si>
    <t>مصروفات علاج بالخارج</t>
  </si>
  <si>
    <t>تكاليف خدمات اخرى</t>
  </si>
  <si>
    <t>تكاليف الاحتفال بالعيد الوطني</t>
  </si>
  <si>
    <t>تكاليف استئجار سيارات ووسائل نقل</t>
  </si>
  <si>
    <t>تكاليف توصيلات كهربائية خارج مسقط</t>
  </si>
  <si>
    <t>تكاليف تمديدات كهربائية خارج مسقط</t>
  </si>
  <si>
    <t>عقود خدمات استشارية</t>
  </si>
  <si>
    <t>عقود خدمات تشغيلية</t>
  </si>
  <si>
    <t>عقود خدمات اخرى</t>
  </si>
  <si>
    <t>مصروفات بنكية</t>
  </si>
  <si>
    <t>خسارة  تغير سعر العملة</t>
  </si>
  <si>
    <t>مردودات من ايرادات سنوات سابقة</t>
  </si>
  <si>
    <t>مصروفات غير مبوبة</t>
  </si>
  <si>
    <t>تكاليف بعثات دراسية</t>
  </si>
  <si>
    <t xml:space="preserve">صيانة اثاث ومعدات تعليمية </t>
  </si>
  <si>
    <t>صيانة اثاث ومعدات منشآت صحية ومختبرات</t>
  </si>
  <si>
    <t>تكاليف اقامة المهرجانات</t>
  </si>
  <si>
    <t>تذاكر السفر في المهام الرسمية</t>
  </si>
  <si>
    <t>تذاكر السفر للتدريب</t>
  </si>
  <si>
    <t xml:space="preserve">مصروفات الانشطة الطلابية </t>
  </si>
  <si>
    <t>جملة المستلزمات الخدمية</t>
  </si>
  <si>
    <t>4) مصروفات خدمات حكومية :</t>
  </si>
  <si>
    <t>خدمات الاتصالات ( البريد والبرق والهاتف )</t>
  </si>
  <si>
    <t>تكاليف استهلاك الكهرباء</t>
  </si>
  <si>
    <t>تكاليف استهلاك المياه</t>
  </si>
  <si>
    <t>تكاليف استئجار خطوط البيانات وشبكة المعلومات الدولية</t>
  </si>
  <si>
    <t>جملة مصروفات الخدمات الحكومية</t>
  </si>
  <si>
    <t>مصروفات تشغيلية جارية</t>
  </si>
  <si>
    <t>(ب) مجموع المستلزمات السلعية والخدمية (1+3+4)</t>
  </si>
  <si>
    <t>(ج) دعم وتحويلات جارية اخرى :</t>
  </si>
  <si>
    <t>1) الدعم :</t>
  </si>
  <si>
    <t xml:space="preserve">    الهيئات والمؤسسات (غير المالية )  :</t>
  </si>
  <si>
    <t xml:space="preserve">    الهيئات العامة</t>
  </si>
  <si>
    <t xml:space="preserve">    الشركات والمؤسسات</t>
  </si>
  <si>
    <t>جملة الدعـــــــــــــــم</t>
  </si>
  <si>
    <t>ــ 18 ــ</t>
  </si>
  <si>
    <t>2) تحويلات للهيئات والمؤسسات التي لا تهدف للكسب :</t>
  </si>
  <si>
    <t xml:space="preserve">    تحويلات للاندية والاتحادات الرياضية</t>
  </si>
  <si>
    <t>جملة التحويلات للهيئات والمؤسسات التي لا تهدف للكسب</t>
  </si>
  <si>
    <t>مساعدات ودعم وتعويضات للمواطنين :</t>
  </si>
  <si>
    <t>3) مساعدات للمواطنين :</t>
  </si>
  <si>
    <t xml:space="preserve">    منح ومساعدات اجتماعية</t>
  </si>
  <si>
    <t xml:space="preserve">    مخصصات الشيوخ والقبائل</t>
  </si>
  <si>
    <t xml:space="preserve">    منح ومساعدات طارئة</t>
  </si>
  <si>
    <t xml:space="preserve">    مخصصات الاعاشة للطلبة</t>
  </si>
  <si>
    <t xml:space="preserve">    مساعدات مختلفة</t>
  </si>
  <si>
    <t>جملة المساعدات للمواطنين</t>
  </si>
  <si>
    <t>4) دعم للمواطنين :</t>
  </si>
  <si>
    <t xml:space="preserve">    دعم الحرف</t>
  </si>
  <si>
    <t xml:space="preserve">    مخصصات تنمية ريفية</t>
  </si>
  <si>
    <t xml:space="preserve">    خسائر بيع البسور</t>
  </si>
  <si>
    <t>جملة الدعم للمواطنين</t>
  </si>
  <si>
    <t>5) تعويضات عن الضرر :</t>
  </si>
  <si>
    <t xml:space="preserve">     تعويضات الضرر عن الحوادث </t>
  </si>
  <si>
    <t xml:space="preserve">     تعويضات اخرى </t>
  </si>
  <si>
    <t>جملة تعويضات عن الضرر</t>
  </si>
  <si>
    <t>6) مساعدات ومعونات داخلية :</t>
  </si>
  <si>
    <t xml:space="preserve">    مساعدات ومعونات داخلية</t>
  </si>
  <si>
    <t>جملة المساعدات والمعونات الداخلية</t>
  </si>
  <si>
    <t>7) مساعدات ومعونات خارجية :</t>
  </si>
  <si>
    <t xml:space="preserve">    مساعدات ومعونات خارجية</t>
  </si>
  <si>
    <t>جملة المساعدات والمعونات الخارجية</t>
  </si>
  <si>
    <t>8) الاشتراكات في المنظمات غير المالية :</t>
  </si>
  <si>
    <t xml:space="preserve">    منظمات مجلس التعاون لدول الخليج العربية</t>
  </si>
  <si>
    <t xml:space="preserve">    منظمات عربية</t>
  </si>
  <si>
    <t xml:space="preserve">    منظمات دولية</t>
  </si>
  <si>
    <t>جملة الاشتراكات في المنظمات غير المالية</t>
  </si>
  <si>
    <t xml:space="preserve">    مساعدات ومعونات داخلية و خارجية</t>
  </si>
  <si>
    <t>جملة المساعدات والمعونات الداخلية و الخارجية</t>
  </si>
  <si>
    <t>(ج) مجموع الدعم والتحويلات الجارية الاخرى</t>
  </si>
  <si>
    <t>(1+2+3+4+5+6+7+8)</t>
  </si>
  <si>
    <t xml:space="preserve">      معونات خاجية</t>
  </si>
  <si>
    <t>( د ) احتياطي مخصص</t>
  </si>
  <si>
    <r>
      <t>الاجمالي ( أ + ب + ج + د</t>
    </r>
    <r>
      <rPr>
        <b/>
        <sz val="10"/>
        <rFont val="Arial"/>
        <family val="2"/>
      </rPr>
      <t xml:space="preserve">  </t>
    </r>
    <r>
      <rPr>
        <b/>
        <sz val="12"/>
        <rFont val="Simplified Arabic"/>
        <family val="1"/>
      </rPr>
      <t>)</t>
    </r>
  </si>
  <si>
    <t>ــ 19 ــ</t>
  </si>
  <si>
    <t>جدول رقم (3/4)</t>
  </si>
  <si>
    <t>جدول المصروفات الراسمالية للوزارات المدنية والوحدات الحكومية والهيئات العامة</t>
  </si>
  <si>
    <t xml:space="preserve">للسنة المالية 2017 </t>
  </si>
  <si>
    <t xml:space="preserve">وزارة  الاسكان      </t>
  </si>
  <si>
    <t xml:space="preserve">وزارة البلديات الاقليمية وموارد المياه    </t>
  </si>
  <si>
    <t>ـ 20 ـ</t>
  </si>
  <si>
    <t>تابع جدول رقم (3/4)</t>
  </si>
  <si>
    <t>موازنات الفائض والدعم ( صندوق الرفد )</t>
  </si>
  <si>
    <t>وزارة السياحة</t>
  </si>
  <si>
    <t xml:space="preserve">هيئة الوثائق والمحفوظات الوطنية </t>
  </si>
  <si>
    <r>
      <t>مجلس الشؤون الادارية للقضاء</t>
    </r>
    <r>
      <rPr>
        <sz val="10"/>
        <rFont val="Simplified Arabic"/>
        <family val="1"/>
      </rPr>
      <t xml:space="preserve"> </t>
    </r>
    <r>
      <rPr>
        <sz val="9"/>
        <rFont val="Simplified Arabic"/>
        <family val="1"/>
      </rPr>
      <t>( المحاكم والامانة العامة للمجلس )</t>
    </r>
    <r>
      <rPr>
        <sz val="12"/>
        <rFont val="Simplified Arabic"/>
        <family val="1"/>
      </rPr>
      <t xml:space="preserve"> </t>
    </r>
  </si>
  <si>
    <t>الاجمالـــــي</t>
  </si>
  <si>
    <t>ـ 21 ـ</t>
  </si>
  <si>
    <t>جدول رقم (4/4)</t>
  </si>
  <si>
    <t>جدول المصروفات الراسمالية للوزارات المدنية والوحدات الحكومية والهيئات العامة للسنه المالية 2017</t>
  </si>
  <si>
    <t xml:space="preserve"> محكمة القضاء الاداري </t>
  </si>
  <si>
    <t>ديوان البلاط السلطاني ( مجلس التعليم )</t>
  </si>
  <si>
    <t>وزارة الخارجية ( المعهد الدبلوماسي )</t>
  </si>
  <si>
    <t xml:space="preserve">الهيئة العامة للاعتماد الاكاديمي </t>
  </si>
  <si>
    <t>ــ 22 ــ</t>
  </si>
  <si>
    <t>تابع جدول رقم (4/4)</t>
  </si>
  <si>
    <t xml:space="preserve">وزارة القوى العاملة ( قطاع العمل ) </t>
  </si>
  <si>
    <r>
      <t>وزارة البلديات الاقليمية وموارد المياه (</t>
    </r>
    <r>
      <rPr>
        <sz val="11"/>
        <rFont val="Simplified Arabic"/>
        <family val="1"/>
      </rPr>
      <t xml:space="preserve"> قطاع البلديات الاقليمية</t>
    </r>
    <r>
      <rPr>
        <sz val="10"/>
        <rFont val="Simplified Arabic"/>
        <family val="1"/>
      </rPr>
      <t xml:space="preserve"> </t>
    </r>
    <r>
      <rPr>
        <sz val="12"/>
        <rFont val="Simplified Arabic"/>
        <family val="1"/>
      </rPr>
      <t xml:space="preserve">) </t>
    </r>
  </si>
  <si>
    <t xml:space="preserve">وزارة البيئة والشئون المناخية </t>
  </si>
  <si>
    <t>قطاع الثقافة والشئون الدينية :</t>
  </si>
  <si>
    <r>
      <t xml:space="preserve">ديوان البلاط السلطاني </t>
    </r>
    <r>
      <rPr>
        <sz val="11"/>
        <rFont val="Simplified Arabic"/>
        <family val="1"/>
      </rPr>
      <t>( مكتب مستشار جلالة السلطان للشئون الثفافية )</t>
    </r>
  </si>
  <si>
    <t>شؤون البلاط السلطاني ( دار الاوبرا السلطانية )</t>
  </si>
  <si>
    <t>ـ 23 ـ</t>
  </si>
  <si>
    <t>ديوان البلاط السلطاني ( مشروع زراعة المليون نخلة )</t>
  </si>
  <si>
    <t xml:space="preserve">ديوان البلاط السلطاني ( مكتب مستشار جلالة السلطان  لشؤون </t>
  </si>
  <si>
    <t>التخطيط الاقتصادي )</t>
  </si>
  <si>
    <t xml:space="preserve">وزارة السياحة  </t>
  </si>
  <si>
    <t>ــ 24 ــ</t>
  </si>
  <si>
    <t>جدول رقم (5/4)</t>
  </si>
  <si>
    <t>جدول المصروفات الرأسمالية للسنة المالية 2017</t>
  </si>
  <si>
    <t>الاصول الثابتة :</t>
  </si>
  <si>
    <t>اثاث ومعدات :</t>
  </si>
  <si>
    <t>اثاث ومعدات مكاتـب</t>
  </si>
  <si>
    <t>اثاث ومعدات مساكن</t>
  </si>
  <si>
    <t>اثاث ومعدات تعليمية</t>
  </si>
  <si>
    <t>اثاث ومعدات منشآت صحية ومختبرات</t>
  </si>
  <si>
    <t>جملة الاثاث والمعدات</t>
  </si>
  <si>
    <t>وسائل نقل :</t>
  </si>
  <si>
    <t>سيارات</t>
  </si>
  <si>
    <t>وسائل نقل اخرى</t>
  </si>
  <si>
    <t>جملة وسائل النقل</t>
  </si>
  <si>
    <t>آلات ومعدات :</t>
  </si>
  <si>
    <t>آلات</t>
  </si>
  <si>
    <t>معدات</t>
  </si>
  <si>
    <t>جملة الآلات والمعدات</t>
  </si>
  <si>
    <t>اصول ثابتة متنوعة :</t>
  </si>
  <si>
    <t>اصول ثابته اخرى</t>
  </si>
  <si>
    <t>جملة الاصول الثابته المتنوعة</t>
  </si>
  <si>
    <t>ــ 25 ــ</t>
  </si>
  <si>
    <t>جدول رقم (5)</t>
  </si>
  <si>
    <t xml:space="preserve">جدول المصروفات الانمائية </t>
  </si>
  <si>
    <t>( الوزارات المدنية والوحدات الحكومية والهيئات والمؤسسات العامة )</t>
  </si>
  <si>
    <t xml:space="preserve"> المؤسسة العامة للمناطق الصناعية</t>
  </si>
  <si>
    <t>ــ 26 ــ</t>
  </si>
  <si>
    <t>تابع جدول رقم (5)</t>
  </si>
  <si>
    <t xml:space="preserve"> الهيئة العامة للمخازن والاحتياطي الغذائي</t>
  </si>
  <si>
    <t xml:space="preserve">هيئة تقنية المعلومات </t>
  </si>
  <si>
    <t xml:space="preserve">المجلس الاعلى للتخطيط  </t>
  </si>
  <si>
    <r>
      <t xml:space="preserve">مجلس الشؤون الادارية للقضاء </t>
    </r>
    <r>
      <rPr>
        <sz val="10"/>
        <rFont val="Simplified Arabic"/>
        <family val="1"/>
      </rPr>
      <t>( المحاكم والامانة العامة للمجلس )</t>
    </r>
  </si>
  <si>
    <t>مشروع جامعة عمان</t>
  </si>
  <si>
    <t>الصرف الفعلي المقدر</t>
  </si>
  <si>
    <t>ــ 27 ــ</t>
  </si>
  <si>
    <t>جدول رقم (1/5)</t>
  </si>
  <si>
    <t>( للوزارات المدنية والوحدات الحكومية والهيئات العامة للسنه المالية 2017 )</t>
  </si>
  <si>
    <t>ـــــــــــــــ</t>
  </si>
  <si>
    <t>وزارة المالية  ( اعتماد غير موزع )</t>
  </si>
  <si>
    <t>ــ 28 ــ</t>
  </si>
  <si>
    <t>تابع جدول  رقم (1/5)</t>
  </si>
  <si>
    <t xml:space="preserve">وزارة الاسكان </t>
  </si>
  <si>
    <r>
      <t xml:space="preserve">وزارة البلديات الاقليمية وموارد المياه </t>
    </r>
    <r>
      <rPr>
        <sz val="10"/>
        <rFont val="Simplified Arabic"/>
        <family val="1"/>
      </rPr>
      <t>( قطاع</t>
    </r>
    <r>
      <rPr>
        <sz val="12"/>
        <rFont val="Simplified Arabic"/>
        <family val="1"/>
      </rPr>
      <t xml:space="preserve"> البلديات الاقليمية</t>
    </r>
    <r>
      <rPr>
        <sz val="10"/>
        <rFont val="Simplified Arabic"/>
        <family val="1"/>
      </rPr>
      <t xml:space="preserve"> )</t>
    </r>
  </si>
  <si>
    <t>ديوان البلاط السلطاني ( مكتب مستشار جلالة السلطان للشئون الثقافية )</t>
  </si>
  <si>
    <t xml:space="preserve">الهيئة العامة للصناعات الحرفية </t>
  </si>
  <si>
    <t>ـ 29 ـ</t>
  </si>
  <si>
    <t>تابع جدول رقم (1/5)</t>
  </si>
  <si>
    <t>قطاع التعدين والتصنيع والانشاء :</t>
  </si>
  <si>
    <t xml:space="preserve">  المؤسسة العامة للمناطق الصناعية</t>
  </si>
  <si>
    <t>جملة قطاع  التعدين والتصنيع والانشاء</t>
  </si>
  <si>
    <t xml:space="preserve">وزارة النقل والاتصالات ( قطاع النقل ) </t>
  </si>
  <si>
    <t>هيئة تنظيم الاتصالات</t>
  </si>
  <si>
    <t xml:space="preserve">  وزارة التجارة والصناعة</t>
  </si>
  <si>
    <t xml:space="preserve">  الهيئة العامة للمخازن والاحتياطي الغذائي</t>
  </si>
  <si>
    <t xml:space="preserve"> ( الهيئة العامة لترويج الاستثمار وتنمية الصادرات)وزارة الخارجية</t>
  </si>
  <si>
    <t xml:space="preserve">  وزارة السياحة </t>
  </si>
  <si>
    <t>ـ</t>
  </si>
  <si>
    <t>الصرف الفعلي ( المقدر )</t>
  </si>
  <si>
    <t>ــ 30 ــ</t>
  </si>
  <si>
    <t>جدول رقم (5/ 2 )</t>
  </si>
  <si>
    <t xml:space="preserve">المصروفات الانمائية للوزارات المدنية للسنة المالية 2017 </t>
  </si>
  <si>
    <t xml:space="preserve">( حسب القطاعات )  </t>
  </si>
  <si>
    <t>(  بالريال العماني )</t>
  </si>
  <si>
    <t>(1)  قطاع الانتاج السلعي  :</t>
  </si>
  <si>
    <t>النفط الخام</t>
  </si>
  <si>
    <t>المعادن والمحاجر</t>
  </si>
  <si>
    <t>الزراعة</t>
  </si>
  <si>
    <t xml:space="preserve">الاسماك </t>
  </si>
  <si>
    <t>الصناعة التحويلية</t>
  </si>
  <si>
    <t xml:space="preserve"> جملة قطاع الانتاج السلعي  </t>
  </si>
  <si>
    <t>(2)  قطاع الانتاج الخدمي :</t>
  </si>
  <si>
    <t>الاسكان</t>
  </si>
  <si>
    <t>التجارة</t>
  </si>
  <si>
    <t xml:space="preserve">الكهرباء </t>
  </si>
  <si>
    <t>المياه</t>
  </si>
  <si>
    <r>
      <t>الاتصالات</t>
    </r>
    <r>
      <rPr>
        <sz val="12"/>
        <color indexed="9"/>
        <rFont val="Simplified Arabic"/>
        <family val="1"/>
      </rPr>
      <t xml:space="preserve"> </t>
    </r>
    <r>
      <rPr>
        <sz val="12"/>
        <color indexed="8"/>
        <rFont val="Simplified Arabic"/>
        <family val="1"/>
      </rPr>
      <t xml:space="preserve">(البريد والبرق والهاتف)              </t>
    </r>
    <r>
      <rPr>
        <sz val="12"/>
        <color indexed="9"/>
        <rFont val="Simplified Arabic"/>
        <family val="1"/>
      </rPr>
      <t>ف</t>
    </r>
  </si>
  <si>
    <t xml:space="preserve">السياحة </t>
  </si>
  <si>
    <t xml:space="preserve">جملة قطاع الانتاج الخدمي </t>
  </si>
  <si>
    <t>(3)  قطاع الهياكل الاجتماعية :</t>
  </si>
  <si>
    <t>التعليم</t>
  </si>
  <si>
    <t xml:space="preserve">التدريب المهني </t>
  </si>
  <si>
    <t>الصحة</t>
  </si>
  <si>
    <t>الاعلام والثقافة والشئون الدينية</t>
  </si>
  <si>
    <t xml:space="preserve">المراكز الاجتماعية </t>
  </si>
  <si>
    <t>مراكز الشباب</t>
  </si>
  <si>
    <t xml:space="preserve">جملة قطاع الهياكل الاجتماعية </t>
  </si>
  <si>
    <t>(4)  قطاع الهياكل الاساسية :</t>
  </si>
  <si>
    <t xml:space="preserve">الطرق </t>
  </si>
  <si>
    <t>المطارات</t>
  </si>
  <si>
    <t>الموانئ</t>
  </si>
  <si>
    <t xml:space="preserve">الري وموارد المياه </t>
  </si>
  <si>
    <t xml:space="preserve">تخطيط المدن وخدمات البلديات </t>
  </si>
  <si>
    <t xml:space="preserve">الادارة الحكومية </t>
  </si>
  <si>
    <t>البيئة ومكافحة التلوث</t>
  </si>
  <si>
    <t xml:space="preserve">جملة قطاع الهياكل الاساسية </t>
  </si>
  <si>
    <t>الاجمالي (1 + 2 + 3 + 4 )</t>
  </si>
  <si>
    <t>الصرف الفعلي  المقدر</t>
  </si>
  <si>
    <t>ــ 31 ــ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</si>
</sst>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ع.&quot;\ #,##0_-;&quot;ر.ع.&quot;\ #,##0\-"/>
    <numFmt numFmtId="165" formatCode="&quot;ر.ع.&quot;\ #,##0_-;[Red]&quot;ر.ع.&quot;\ #,##0\-"/>
    <numFmt numFmtId="166" formatCode="&quot;ر.ع.&quot;\ #,##0.00_-;&quot;ر.ع.&quot;\ #,##0.00\-"/>
    <numFmt numFmtId="167" formatCode="&quot;ر.ع.&quot;\ #,##0.00_-;[Red]&quot;ر.ع.&quot;\ #,##0.00\-"/>
    <numFmt numFmtId="168" formatCode="_-&quot;ر.ع.&quot;\ * #,##0_-;_-&quot;ر.ع.&quot;\ * #,##0\-;_-&quot;ر.ع.&quot;\ * &quot;-&quot;_-;_-@_-"/>
    <numFmt numFmtId="169" formatCode="_-* #,##0_-;_-* #,##0\-;_-* &quot;-&quot;_-;_-@_-"/>
    <numFmt numFmtId="170" formatCode="_-&quot;ر.ع.&quot;\ * #,##0.00_-;_-&quot;ر.ع.&quot;\ * #,##0.00\-;_-&quot;ر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ر.ع.&quot;_-;#,##0&quot;ر.ع.&quot;\-"/>
    <numFmt numFmtId="179" formatCode="#,##0&quot;ر.ع.&quot;_-;[Red]#,##0&quot;ر.ع.&quot;\-"/>
    <numFmt numFmtId="180" formatCode="#,##0.00&quot;ر.ع.&quot;_-;#,##0.00&quot;ر.ع.&quot;\-"/>
    <numFmt numFmtId="181" formatCode="#,##0.00&quot;ر.ع.&quot;_-;[Red]#,##0.00&quot;ر.ع.&quot;\-"/>
    <numFmt numFmtId="182" formatCode="_-* #,##0&quot;ر.ع.&quot;_-;_-* #,##0&quot;ر.ع.&quot;\-;_-* &quot;-&quot;&quot;ر.ع.&quot;_-;_-@_-"/>
    <numFmt numFmtId="183" formatCode="_-* #,##0_ر_._ع_._-;_-* #,##0_ر_._ع_.\-;_-* &quot;-&quot;_ر_._ع_._-;_-@_-"/>
    <numFmt numFmtId="184" formatCode="_-* #,##0.00&quot;ر.ع.&quot;_-;_-* #,##0.00&quot;ر.ع.&quot;\-;_-* &quot;-&quot;??&quot;ر.ع.&quot;_-;_-@_-"/>
    <numFmt numFmtId="185" formatCode="_-* #,##0.00_ر_._ع_._-;_-* #,##0.00_ر_._ع_.\-;_-* &quot;-&quot;??_ر_._ع_.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  <numFmt numFmtId="200" formatCode="0.0\ "/>
    <numFmt numFmtId="201" formatCode="_(* #,##0_);_(* \(#,##0.0\);_(* &quot;-&quot;_);_(@_)"/>
    <numFmt numFmtId="202" formatCode="_(* #,##0.0_);_(* \(#,##0.0\);_(* &quot;-&quot;_);_(@_)"/>
    <numFmt numFmtId="203" formatCode="_(* #,##0.0_);_(* \(#,##0.00\);_(* &quot;-&quot;_);_(@_)"/>
    <numFmt numFmtId="204" formatCode="0.0"/>
    <numFmt numFmtId="205" formatCode="_-* #,##0.0_-;_-* #,##0.0\-;_-* &quot;-&quot;?_-;_-@_-"/>
    <numFmt numFmtId="206" formatCode="_-* #,##0.0_-;_-* #,##0.0\-;_-* &quot;-&quot;??_-;_-@_-"/>
    <numFmt numFmtId="207" formatCode="_(* #,##0.00_);_(* \(#,##0.000\);_(* &quot;-&quot;_);_(@_)"/>
    <numFmt numFmtId="208" formatCode="0\ "/>
    <numFmt numFmtId="209" formatCode="###\ ###\ ##0\ "/>
    <numFmt numFmtId="210" formatCode="yyyy/mm/dd\ "/>
    <numFmt numFmtId="211" formatCode="###\ ###\ ##0"/>
    <numFmt numFmtId="212" formatCode="###\ ###\ ###\ "/>
    <numFmt numFmtId="213" formatCode="###\ ###\ \ "/>
    <numFmt numFmtId="214" formatCode="###\ ###\ 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abic Transparent"/>
      <family val="0"/>
    </font>
    <font>
      <b/>
      <sz val="16"/>
      <name val="Simplified Arabic"/>
      <family val="1"/>
    </font>
    <font>
      <b/>
      <sz val="11"/>
      <name val="Simplified Arabic"/>
      <family val="1"/>
    </font>
    <font>
      <b/>
      <sz val="14"/>
      <name val="Simplified Arabic"/>
      <family val="1"/>
    </font>
    <font>
      <b/>
      <sz val="12"/>
      <name val="Simplified Arabic"/>
      <family val="1"/>
    </font>
    <font>
      <sz val="12"/>
      <name val="Simplified Arabic"/>
      <family val="1"/>
    </font>
    <font>
      <b/>
      <u val="single"/>
      <sz val="12"/>
      <name val="Simplified Arabic"/>
      <family val="1"/>
    </font>
    <font>
      <b/>
      <sz val="11"/>
      <name val="Traditional Arabic"/>
      <family val="1"/>
    </font>
    <font>
      <sz val="11"/>
      <name val="Traditional Arabic"/>
      <family val="1"/>
    </font>
    <font>
      <b/>
      <u val="double"/>
      <sz val="14"/>
      <name val="Simplified Arab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raditional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0"/>
      <name val="Traditional Arabic"/>
      <family val="1"/>
    </font>
    <font>
      <b/>
      <u val="single"/>
      <sz val="10"/>
      <name val="Arial"/>
      <family val="2"/>
    </font>
    <font>
      <b/>
      <sz val="9"/>
      <name val="Simplified Arabic"/>
      <family val="1"/>
    </font>
    <font>
      <b/>
      <sz val="12"/>
      <name val="Arial"/>
      <family val="2"/>
    </font>
    <font>
      <sz val="11"/>
      <name val="Simplified Arabic"/>
      <family val="1"/>
    </font>
    <font>
      <b/>
      <sz val="11"/>
      <name val="Monotype Koufi"/>
      <family val="0"/>
    </font>
    <font>
      <b/>
      <sz val="10"/>
      <name val="Simplified Arabic"/>
      <family val="1"/>
    </font>
    <font>
      <sz val="10"/>
      <name val="Simplified Arabic"/>
      <family val="1"/>
    </font>
    <font>
      <sz val="8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color indexed="8"/>
      <name val="Simplified Arabic"/>
      <family val="1"/>
    </font>
    <font>
      <b/>
      <sz val="11"/>
      <name val="Arial"/>
      <family val="2"/>
    </font>
    <font>
      <sz val="9"/>
      <name val="Simplified Arabic"/>
      <family val="1"/>
    </font>
    <font>
      <b/>
      <sz val="12"/>
      <name val="Arabic Transparent"/>
      <family val="0"/>
    </font>
    <font>
      <sz val="12"/>
      <color indexed="8"/>
      <name val="Simplified Arabic"/>
      <family val="1"/>
    </font>
    <font>
      <sz val="12"/>
      <color indexed="9"/>
      <name val="Simplified Arab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200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0" xfId="0" applyFont="1" applyBorder="1" applyAlignment="1" quotePrefix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200" fontId="11" fillId="0" borderId="13" xfId="0" applyNumberFormat="1" applyFont="1" applyBorder="1" applyAlignment="1">
      <alignment horizontal="right" vertical="center"/>
    </xf>
    <xf numFmtId="200" fontId="1" fillId="0" borderId="14" xfId="0" applyNumberFormat="1" applyFont="1" applyBorder="1" applyAlignment="1">
      <alignment horizontal="right" vertical="center"/>
    </xf>
    <xf numFmtId="200" fontId="11" fillId="0" borderId="14" xfId="0" applyNumberFormat="1" applyFont="1" applyBorder="1" applyAlignment="1">
      <alignment vertical="center"/>
    </xf>
    <xf numFmtId="200" fontId="12" fillId="0" borderId="13" xfId="0" applyNumberFormat="1" applyFont="1" applyBorder="1" applyAlignment="1">
      <alignment horizontal="center" vertical="center"/>
    </xf>
    <xf numFmtId="202" fontId="11" fillId="0" borderId="13" xfId="0" applyNumberFormat="1" applyFont="1" applyBorder="1" applyAlignment="1">
      <alignment horizontal="right" vertical="center"/>
    </xf>
    <xf numFmtId="200" fontId="11" fillId="0" borderId="15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14" xfId="0" applyFont="1" applyBorder="1" applyAlignment="1">
      <alignment horizontal="centerContinuous" vertical="center"/>
    </xf>
    <xf numFmtId="200" fontId="1" fillId="0" borderId="16" xfId="0" applyNumberFormat="1" applyFont="1" applyBorder="1" applyAlignment="1">
      <alignment horizontal="right" vertical="center"/>
    </xf>
    <xf numFmtId="200" fontId="1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 readingOrder="2"/>
    </xf>
    <xf numFmtId="0" fontId="8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 readingOrder="2"/>
    </xf>
    <xf numFmtId="0" fontId="8" fillId="0" borderId="17" xfId="0" applyFont="1" applyBorder="1" applyAlignment="1" quotePrefix="1">
      <alignment horizontal="right" vertical="center" readingOrder="2"/>
    </xf>
    <xf numFmtId="0" fontId="7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right" vertical="center" readingOrder="2"/>
    </xf>
    <xf numFmtId="0" fontId="8" fillId="0" borderId="20" xfId="0" applyFont="1" applyBorder="1" applyAlignment="1">
      <alignment horizontal="right" vertical="center" readingOrder="2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right" vertical="center" readingOrder="2"/>
    </xf>
    <xf numFmtId="0" fontId="1" fillId="0" borderId="16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/>
    </xf>
    <xf numFmtId="200" fontId="11" fillId="0" borderId="21" xfId="0" applyNumberFormat="1" applyFont="1" applyBorder="1" applyAlignment="1">
      <alignment horizontal="right" vertical="center"/>
    </xf>
    <xf numFmtId="200" fontId="11" fillId="0" borderId="11" xfId="0" applyNumberFormat="1" applyFont="1" applyBorder="1" applyAlignment="1">
      <alignment horizontal="right" vertical="center"/>
    </xf>
    <xf numFmtId="200" fontId="11" fillId="0" borderId="22" xfId="0" applyNumberFormat="1" applyFont="1" applyBorder="1" applyAlignment="1">
      <alignment horizontal="right" vertical="center"/>
    </xf>
    <xf numFmtId="202" fontId="11" fillId="0" borderId="14" xfId="0" applyNumberFormat="1" applyFont="1" applyBorder="1" applyAlignment="1">
      <alignment horizontal="right" vertical="center"/>
    </xf>
    <xf numFmtId="201" fontId="11" fillId="0" borderId="23" xfId="0" applyNumberFormat="1" applyFont="1" applyBorder="1" applyAlignment="1">
      <alignment horizontal="right" vertical="center"/>
    </xf>
    <xf numFmtId="202" fontId="11" fillId="0" borderId="23" xfId="0" applyNumberFormat="1" applyFont="1" applyBorder="1" applyAlignment="1">
      <alignment horizontal="right" vertical="center"/>
    </xf>
    <xf numFmtId="200" fontId="11" fillId="0" borderId="23" xfId="0" applyNumberFormat="1" applyFont="1" applyBorder="1" applyAlignment="1">
      <alignment horizontal="right" vertical="center"/>
    </xf>
    <xf numFmtId="200" fontId="12" fillId="0" borderId="17" xfId="0" applyNumberFormat="1" applyFont="1" applyBorder="1" applyAlignment="1">
      <alignment horizontal="center" vertical="center"/>
    </xf>
    <xf numFmtId="200" fontId="11" fillId="0" borderId="16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200" fontId="11" fillId="0" borderId="1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201" fontId="11" fillId="0" borderId="2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200" fontId="11" fillId="0" borderId="23" xfId="0" applyNumberFormat="1" applyFont="1" applyBorder="1" applyAlignment="1">
      <alignment horizontal="center" vertical="center"/>
    </xf>
    <xf numFmtId="200" fontId="11" fillId="0" borderId="15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200" fontId="11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 quotePrefix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readingOrder="2"/>
    </xf>
    <xf numFmtId="0" fontId="8" fillId="0" borderId="19" xfId="0" applyFont="1" applyBorder="1" applyAlignment="1">
      <alignment horizontal="center" vertical="center" readingOrder="2"/>
    </xf>
    <xf numFmtId="208" fontId="11" fillId="0" borderId="14" xfId="0" applyNumberFormat="1" applyFont="1" applyBorder="1" applyAlignment="1">
      <alignment horizontal="right" vertical="center"/>
    </xf>
    <xf numFmtId="208" fontId="11" fillId="0" borderId="21" xfId="0" applyNumberFormat="1" applyFont="1" applyBorder="1" applyAlignment="1">
      <alignment horizontal="right" vertical="center"/>
    </xf>
    <xf numFmtId="208" fontId="11" fillId="0" borderId="14" xfId="0" applyNumberFormat="1" applyFont="1" applyBorder="1" applyAlignment="1">
      <alignment vertical="center"/>
    </xf>
    <xf numFmtId="208" fontId="11" fillId="0" borderId="23" xfId="0" applyNumberFormat="1" applyFont="1" applyBorder="1" applyAlignment="1">
      <alignment horizontal="right" vertical="center"/>
    </xf>
    <xf numFmtId="208" fontId="11" fillId="0" borderId="15" xfId="0" applyNumberFormat="1" applyFont="1" applyBorder="1" applyAlignment="1">
      <alignment horizontal="right" vertical="center"/>
    </xf>
    <xf numFmtId="208" fontId="11" fillId="0" borderId="11" xfId="0" applyNumberFormat="1" applyFont="1" applyBorder="1" applyAlignment="1">
      <alignment horizontal="right" vertical="center"/>
    </xf>
    <xf numFmtId="41" fontId="11" fillId="0" borderId="23" xfId="0" applyNumberFormat="1" applyFont="1" applyBorder="1" applyAlignment="1">
      <alignment horizontal="right" vertical="center"/>
    </xf>
    <xf numFmtId="208" fontId="11" fillId="0" borderId="13" xfId="0" applyNumberFormat="1" applyFont="1" applyBorder="1" applyAlignment="1">
      <alignment horizontal="right" vertical="center"/>
    </xf>
    <xf numFmtId="41" fontId="11" fillId="0" borderId="14" xfId="0" applyNumberFormat="1" applyFont="1" applyBorder="1" applyAlignment="1">
      <alignment horizontal="right" vertical="center"/>
    </xf>
    <xf numFmtId="41" fontId="16" fillId="0" borderId="21" xfId="0" applyNumberFormat="1" applyFont="1" applyBorder="1" applyAlignment="1">
      <alignment horizontal="right" vertical="center" readingOrder="2"/>
    </xf>
    <xf numFmtId="0" fontId="0" fillId="0" borderId="14" xfId="0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readingOrder="2"/>
    </xf>
    <xf numFmtId="0" fontId="6" fillId="0" borderId="15" xfId="0" applyFont="1" applyBorder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readingOrder="2"/>
    </xf>
    <xf numFmtId="0" fontId="1" fillId="0" borderId="1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209" fontId="11" fillId="0" borderId="16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209" fontId="11" fillId="0" borderId="11" xfId="0" applyNumberFormat="1" applyFont="1" applyBorder="1" applyAlignment="1">
      <alignment horizontal="right" vertical="center"/>
    </xf>
    <xf numFmtId="209" fontId="11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209" fontId="11" fillId="0" borderId="13" xfId="0" applyNumberFormat="1" applyFont="1" applyBorder="1" applyAlignment="1">
      <alignment horizontal="right" vertical="center"/>
    </xf>
    <xf numFmtId="209" fontId="11" fillId="0" borderId="14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209" fontId="11" fillId="0" borderId="13" xfId="0" applyNumberFormat="1" applyFont="1" applyBorder="1" applyAlignment="1">
      <alignment vertical="center"/>
    </xf>
    <xf numFmtId="209" fontId="11" fillId="0" borderId="14" xfId="0" applyNumberFormat="1" applyFont="1" applyBorder="1" applyAlignment="1">
      <alignment/>
    </xf>
    <xf numFmtId="209" fontId="11" fillId="0" borderId="13" xfId="0" applyNumberFormat="1" applyFont="1" applyBorder="1" applyAlignment="1">
      <alignment/>
    </xf>
    <xf numFmtId="209" fontId="11" fillId="0" borderId="14" xfId="0" applyNumberFormat="1" applyFont="1" applyBorder="1" applyAlignment="1">
      <alignment horizontal="center" vertical="center"/>
    </xf>
    <xf numFmtId="209" fontId="11" fillId="0" borderId="23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3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 readingOrder="2"/>
    </xf>
    <xf numFmtId="0" fontId="7" fillId="0" borderId="0" xfId="0" applyFont="1" applyAlignment="1">
      <alignment horizontal="center" vertical="center" readingOrder="1"/>
    </xf>
    <xf numFmtId="0" fontId="33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 readingOrder="2"/>
    </xf>
    <xf numFmtId="0" fontId="1" fillId="0" borderId="15" xfId="0" applyFont="1" applyBorder="1" applyAlignment="1">
      <alignment vertical="center"/>
    </xf>
    <xf numFmtId="209" fontId="35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209" fontId="35" fillId="0" borderId="13" xfId="0" applyNumberFormat="1" applyFont="1" applyBorder="1" applyAlignment="1">
      <alignment vertical="center"/>
    </xf>
    <xf numFmtId="209" fontId="16" fillId="0" borderId="22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209" fontId="16" fillId="0" borderId="21" xfId="0" applyNumberFormat="1" applyFont="1" applyBorder="1" applyAlignment="1">
      <alignment vertical="center"/>
    </xf>
    <xf numFmtId="0" fontId="36" fillId="0" borderId="0" xfId="0" applyFont="1" applyAlignment="1">
      <alignment horizontal="centerContinuous" vertical="center"/>
    </xf>
    <xf numFmtId="0" fontId="1" fillId="0" borderId="18" xfId="0" applyFont="1" applyBorder="1" applyAlignment="1">
      <alignment vertical="center"/>
    </xf>
    <xf numFmtId="0" fontId="37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7" fillId="0" borderId="22" xfId="0" applyFont="1" applyBorder="1" applyAlignment="1">
      <alignment horizontal="centerContinuous" vertical="center"/>
    </xf>
    <xf numFmtId="0" fontId="37" fillId="0" borderId="0" xfId="0" applyFont="1" applyBorder="1" applyAlignment="1">
      <alignment horizontal="centerContinuous" vertical="center"/>
    </xf>
    <xf numFmtId="210" fontId="37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09" fontId="37" fillId="0" borderId="16" xfId="0" applyNumberFormat="1" applyFont="1" applyBorder="1" applyAlignment="1">
      <alignment horizontal="right" vertical="center"/>
    </xf>
    <xf numFmtId="210" fontId="8" fillId="0" borderId="17" xfId="0" applyNumberFormat="1" applyFont="1" applyBorder="1" applyAlignment="1">
      <alignment horizontal="right" vertical="center" readingOrder="2"/>
    </xf>
    <xf numFmtId="0" fontId="10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209" fontId="11" fillId="0" borderId="16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Border="1" applyAlignment="1" quotePrefix="1">
      <alignment horizontal="right" vertical="center"/>
    </xf>
    <xf numFmtId="209" fontId="11" fillId="0" borderId="2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209" fontId="1" fillId="0" borderId="16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38" fillId="0" borderId="10" xfId="0" applyFont="1" applyBorder="1" applyAlignment="1">
      <alignment horizontal="right" readingOrder="2"/>
    </xf>
    <xf numFmtId="0" fontId="0" fillId="0" borderId="10" xfId="0" applyBorder="1" applyAlignment="1">
      <alignment horizontal="right" readingOrder="2"/>
    </xf>
    <xf numFmtId="0" fontId="1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10" fillId="0" borderId="0" xfId="0" applyFont="1" applyBorder="1" applyAlignment="1">
      <alignment vertical="center"/>
    </xf>
    <xf numFmtId="0" fontId="37" fillId="0" borderId="17" xfId="0" applyFont="1" applyBorder="1" applyAlignment="1">
      <alignment horizontal="right" vertical="center"/>
    </xf>
    <xf numFmtId="209" fontId="11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readingOrder="2"/>
    </xf>
    <xf numFmtId="0" fontId="8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211" fontId="1" fillId="0" borderId="16" xfId="0" applyNumberFormat="1" applyFont="1" applyBorder="1" applyAlignment="1">
      <alignment/>
    </xf>
    <xf numFmtId="0" fontId="10" fillId="0" borderId="11" xfId="0" applyFont="1" applyBorder="1" applyAlignment="1">
      <alignment/>
    </xf>
    <xf numFmtId="211" fontId="1" fillId="0" borderId="11" xfId="0" applyNumberFormat="1" applyFont="1" applyBorder="1" applyAlignment="1">
      <alignment/>
    </xf>
    <xf numFmtId="211" fontId="11" fillId="0" borderId="14" xfId="0" applyNumberFormat="1" applyFont="1" applyBorder="1" applyAlignment="1">
      <alignment vertical="center"/>
    </xf>
    <xf numFmtId="211" fontId="11" fillId="0" borderId="13" xfId="0" applyNumberFormat="1" applyFont="1" applyBorder="1" applyAlignment="1">
      <alignment vertical="center"/>
    </xf>
    <xf numFmtId="211" fontId="11" fillId="0" borderId="14" xfId="0" applyNumberFormat="1" applyFont="1" applyBorder="1" applyAlignment="1">
      <alignment horizontal="right" vertical="center"/>
    </xf>
    <xf numFmtId="211" fontId="11" fillId="0" borderId="13" xfId="0" applyNumberFormat="1" applyFont="1" applyBorder="1" applyAlignment="1">
      <alignment horizontal="right" vertical="center"/>
    </xf>
    <xf numFmtId="211" fontId="16" fillId="0" borderId="16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211" fontId="16" fillId="0" borderId="11" xfId="0" applyNumberFormat="1" applyFont="1" applyBorder="1" applyAlignment="1">
      <alignment vertical="center"/>
    </xf>
    <xf numFmtId="211" fontId="11" fillId="0" borderId="16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211" fontId="11" fillId="0" borderId="11" xfId="0" applyNumberFormat="1" applyFont="1" applyBorder="1" applyAlignment="1">
      <alignment vertical="center"/>
    </xf>
    <xf numFmtId="0" fontId="9" fillId="0" borderId="13" xfId="0" applyFont="1" applyBorder="1" applyAlignment="1" quotePrefix="1">
      <alignment horizontal="right" vertical="center"/>
    </xf>
    <xf numFmtId="0" fontId="39" fillId="0" borderId="13" xfId="0" applyFont="1" applyBorder="1" applyAlignment="1" quotePrefix="1">
      <alignment horizontal="right" vertical="center"/>
    </xf>
    <xf numFmtId="211" fontId="16" fillId="0" borderId="22" xfId="0" applyNumberFormat="1" applyFont="1" applyBorder="1" applyAlignment="1">
      <alignment vertical="center"/>
    </xf>
    <xf numFmtId="0" fontId="8" fillId="0" borderId="11" xfId="0" applyFont="1" applyBorder="1" applyAlignment="1" quotePrefix="1">
      <alignment horizontal="center" vertical="center"/>
    </xf>
    <xf numFmtId="211" fontId="11" fillId="0" borderId="1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readingOrder="1"/>
    </xf>
    <xf numFmtId="0" fontId="8" fillId="0" borderId="21" xfId="0" applyFont="1" applyBorder="1" applyAlignment="1">
      <alignment horizontal="center" vertical="center"/>
    </xf>
    <xf numFmtId="211" fontId="16" fillId="0" borderId="21" xfId="0" applyNumberFormat="1" applyFont="1" applyBorder="1" applyAlignment="1">
      <alignment vertical="center"/>
    </xf>
    <xf numFmtId="211" fontId="16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 quotePrefix="1">
      <alignment horizontal="center"/>
    </xf>
    <xf numFmtId="0" fontId="7" fillId="0" borderId="0" xfId="0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41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readingOrder="2"/>
    </xf>
    <xf numFmtId="0" fontId="6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12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212" fontId="6" fillId="0" borderId="16" xfId="0" applyNumberFormat="1" applyFont="1" applyBorder="1" applyAlignment="1">
      <alignment horizontal="center"/>
    </xf>
    <xf numFmtId="212" fontId="1" fillId="0" borderId="14" xfId="0" applyNumberFormat="1" applyFont="1" applyBorder="1" applyAlignment="1">
      <alignment/>
    </xf>
    <xf numFmtId="0" fontId="8" fillId="0" borderId="17" xfId="0" applyFont="1" applyBorder="1" applyAlignment="1">
      <alignment horizontal="right" readingOrder="2"/>
    </xf>
    <xf numFmtId="0" fontId="10" fillId="0" borderId="0" xfId="0" applyFont="1" applyBorder="1" applyAlignment="1">
      <alignment/>
    </xf>
    <xf numFmtId="212" fontId="11" fillId="0" borderId="14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9" fillId="0" borderId="0" xfId="0" applyFont="1" applyBorder="1" applyAlignment="1">
      <alignment/>
    </xf>
    <xf numFmtId="212" fontId="16" fillId="0" borderId="22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212" fontId="16" fillId="0" borderId="14" xfId="0" applyNumberFormat="1" applyFont="1" applyBorder="1" applyAlignment="1">
      <alignment/>
    </xf>
    <xf numFmtId="212" fontId="1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212" fontId="11" fillId="0" borderId="14" xfId="0" applyNumberFormat="1" applyFont="1" applyBorder="1" applyAlignment="1">
      <alignment/>
    </xf>
    <xf numFmtId="212" fontId="16" fillId="0" borderId="16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21" xfId="0" applyFont="1" applyBorder="1" applyAlignment="1">
      <alignment/>
    </xf>
    <xf numFmtId="212" fontId="16" fillId="0" borderId="23" xfId="0" applyNumberFormat="1" applyFont="1" applyBorder="1" applyAlignment="1">
      <alignment/>
    </xf>
    <xf numFmtId="0" fontId="8" fillId="0" borderId="15" xfId="0" applyFont="1" applyBorder="1" applyAlignment="1">
      <alignment horizontal="right"/>
    </xf>
    <xf numFmtId="212" fontId="12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7" fillId="0" borderId="0" xfId="0" applyFont="1" applyBorder="1" applyAlignment="1">
      <alignment/>
    </xf>
    <xf numFmtId="0" fontId="1" fillId="0" borderId="0" xfId="0" applyFont="1" applyBorder="1" applyAlignment="1">
      <alignment/>
    </xf>
    <xf numFmtId="212" fontId="12" fillId="0" borderId="22" xfId="0" applyNumberFormat="1" applyFont="1" applyBorder="1" applyAlignment="1">
      <alignment/>
    </xf>
    <xf numFmtId="212" fontId="11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212" fontId="1" fillId="0" borderId="16" xfId="0" applyNumberFormat="1" applyFont="1" applyBorder="1" applyAlignment="1">
      <alignment/>
    </xf>
    <xf numFmtId="212" fontId="1" fillId="0" borderId="11" xfId="0" applyNumberFormat="1" applyFont="1" applyBorder="1" applyAlignment="1">
      <alignment/>
    </xf>
    <xf numFmtId="0" fontId="9" fillId="0" borderId="13" xfId="0" applyFont="1" applyBorder="1" applyAlignment="1" quotePrefix="1">
      <alignment horizontal="right"/>
    </xf>
    <xf numFmtId="212" fontId="11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41" fontId="11" fillId="0" borderId="14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212" fontId="16" fillId="0" borderId="21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3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212" fontId="16" fillId="0" borderId="11" xfId="0" applyNumberFormat="1" applyFont="1" applyBorder="1" applyAlignment="1">
      <alignment/>
    </xf>
    <xf numFmtId="212" fontId="11" fillId="0" borderId="16" xfId="0" applyNumberFormat="1" applyFont="1" applyBorder="1" applyAlignment="1">
      <alignment/>
    </xf>
    <xf numFmtId="212" fontId="11" fillId="0" borderId="11" xfId="0" applyNumberFormat="1" applyFont="1" applyBorder="1" applyAlignment="1">
      <alignment/>
    </xf>
    <xf numFmtId="41" fontId="11" fillId="0" borderId="23" xfId="0" applyNumberFormat="1" applyFont="1" applyBorder="1" applyAlignment="1">
      <alignment horizontal="center" vertical="center"/>
    </xf>
    <xf numFmtId="41" fontId="11" fillId="0" borderId="23" xfId="0" applyNumberFormat="1" applyFont="1" applyBorder="1" applyAlignment="1">
      <alignment vertical="center"/>
    </xf>
    <xf numFmtId="21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21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6" fillId="0" borderId="21" xfId="0" applyFont="1" applyBorder="1" applyAlignment="1">
      <alignment horizontal="centerContinuous" vertical="center"/>
    </xf>
    <xf numFmtId="0" fontId="6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209" fontId="11" fillId="0" borderId="11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209" fontId="11" fillId="0" borderId="15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23" xfId="0" applyFont="1" applyBorder="1" applyAlignment="1">
      <alignment vertical="center"/>
    </xf>
    <xf numFmtId="0" fontId="39" fillId="0" borderId="0" xfId="0" applyFont="1" applyBorder="1" applyAlignment="1">
      <alignment horizontal="right" vertical="center" readingOrder="2"/>
    </xf>
    <xf numFmtId="0" fontId="8" fillId="0" borderId="0" xfId="0" applyFont="1" applyAlignment="1">
      <alignment horizontal="left" vertical="center"/>
    </xf>
    <xf numFmtId="0" fontId="8" fillId="0" borderId="2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right" vertical="center"/>
    </xf>
    <xf numFmtId="0" fontId="10" fillId="0" borderId="11" xfId="0" applyFont="1" applyBorder="1" applyAlignment="1" quotePrefix="1">
      <alignment horizontal="right" vertical="center" readingOrder="2"/>
    </xf>
    <xf numFmtId="209" fontId="1" fillId="0" borderId="11" xfId="0" applyNumberFormat="1" applyFont="1" applyBorder="1" applyAlignment="1">
      <alignment vertical="center"/>
    </xf>
    <xf numFmtId="209" fontId="1" fillId="0" borderId="16" xfId="0" applyNumberFormat="1" applyFont="1" applyBorder="1" applyAlignment="1">
      <alignment vertical="center"/>
    </xf>
    <xf numFmtId="0" fontId="9" fillId="0" borderId="13" xfId="0" applyFont="1" applyBorder="1" applyAlignment="1" quotePrefix="1">
      <alignment horizontal="right" vertical="center" readingOrder="2"/>
    </xf>
    <xf numFmtId="0" fontId="10" fillId="0" borderId="13" xfId="0" applyFont="1" applyBorder="1" applyAlignment="1">
      <alignment horizontal="right" vertical="center" readingOrder="2"/>
    </xf>
    <xf numFmtId="0" fontId="9" fillId="0" borderId="13" xfId="0" applyFont="1" applyBorder="1" applyAlignment="1">
      <alignment horizontal="right" vertical="center" readingOrder="2"/>
    </xf>
    <xf numFmtId="0" fontId="9" fillId="0" borderId="15" xfId="0" applyFont="1" applyBorder="1" applyAlignment="1">
      <alignment horizontal="right" vertical="center" readingOrder="2"/>
    </xf>
    <xf numFmtId="0" fontId="1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209" fontId="1" fillId="0" borderId="13" xfId="0" applyNumberFormat="1" applyFont="1" applyBorder="1" applyAlignment="1">
      <alignment vertical="center"/>
    </xf>
    <xf numFmtId="209" fontId="1" fillId="0" borderId="14" xfId="0" applyNumberFormat="1" applyFont="1" applyBorder="1" applyAlignment="1">
      <alignment vertical="center"/>
    </xf>
    <xf numFmtId="0" fontId="9" fillId="0" borderId="13" xfId="0" applyFont="1" applyBorder="1" applyAlignment="1">
      <alignment horizontal="right" vertical="center" readingOrder="2"/>
    </xf>
    <xf numFmtId="0" fontId="0" fillId="0" borderId="0" xfId="0" applyAlignment="1">
      <alignment horizontal="right"/>
    </xf>
    <xf numFmtId="0" fontId="8" fillId="0" borderId="21" xfId="0" applyFont="1" applyBorder="1" applyAlignment="1" quotePrefix="1">
      <alignment horizontal="center" vertical="center"/>
    </xf>
    <xf numFmtId="209" fontId="16" fillId="0" borderId="16" xfId="0" applyNumberFormat="1" applyFont="1" applyBorder="1" applyAlignment="1">
      <alignment vertical="center"/>
    </xf>
    <xf numFmtId="209" fontId="16" fillId="0" borderId="13" xfId="0" applyNumberFormat="1" applyFont="1" applyBorder="1" applyAlignment="1">
      <alignment vertical="center"/>
    </xf>
    <xf numFmtId="209" fontId="11" fillId="0" borderId="23" xfId="0" applyNumberFormat="1" applyFont="1" applyBorder="1" applyAlignment="1">
      <alignment horizontal="center" vertical="center"/>
    </xf>
    <xf numFmtId="209" fontId="16" fillId="0" borderId="15" xfId="0" applyNumberFormat="1" applyFont="1" applyBorder="1" applyAlignment="1">
      <alignment vertical="center"/>
    </xf>
    <xf numFmtId="209" fontId="11" fillId="0" borderId="22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readingOrder="2"/>
    </xf>
    <xf numFmtId="0" fontId="39" fillId="0" borderId="0" xfId="0" applyFont="1" applyBorder="1" applyAlignment="1">
      <alignment horizontal="center" readingOrder="2"/>
    </xf>
    <xf numFmtId="0" fontId="39" fillId="0" borderId="0" xfId="0" applyFont="1" applyBorder="1" applyAlignment="1">
      <alignment horizontal="right" readingOrder="2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209" fontId="1" fillId="0" borderId="11" xfId="0" applyNumberFormat="1" applyFont="1" applyBorder="1" applyAlignment="1">
      <alignment horizontal="right" vertical="center"/>
    </xf>
    <xf numFmtId="209" fontId="1" fillId="0" borderId="1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209" fontId="1" fillId="0" borderId="13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209" fontId="11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8" fillId="0" borderId="11" xfId="0" applyFont="1" applyBorder="1" applyAlignment="1" quotePrefix="1">
      <alignment horizontal="right" vertical="center" readingOrder="2"/>
    </xf>
    <xf numFmtId="209" fontId="11" fillId="0" borderId="23" xfId="0" applyNumberFormat="1" applyFont="1" applyBorder="1" applyAlignment="1">
      <alignment horizontal="right" vertical="center"/>
    </xf>
    <xf numFmtId="209" fontId="11" fillId="0" borderId="15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6" fillId="0" borderId="0" xfId="0" applyFont="1" applyAlignment="1" quotePrefix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readingOrder="2"/>
    </xf>
    <xf numFmtId="0" fontId="3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209" fontId="11" fillId="0" borderId="2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 readingOrder="2"/>
    </xf>
    <xf numFmtId="0" fontId="9" fillId="0" borderId="15" xfId="0" applyFont="1" applyBorder="1" applyAlignment="1" quotePrefix="1">
      <alignment horizontal="right" vertical="center"/>
    </xf>
    <xf numFmtId="209" fontId="11" fillId="0" borderId="0" xfId="0" applyNumberFormat="1" applyFont="1" applyBorder="1" applyAlignment="1">
      <alignment horizontal="right" vertical="center"/>
    </xf>
    <xf numFmtId="209" fontId="1" fillId="0" borderId="0" xfId="0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0" fontId="36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209" fontId="11" fillId="0" borderId="17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/>
    </xf>
    <xf numFmtId="0" fontId="8" fillId="0" borderId="13" xfId="0" applyFont="1" applyBorder="1" applyAlignment="1">
      <alignment horizontal="right" vertical="center" readingOrder="2"/>
    </xf>
    <xf numFmtId="0" fontId="12" fillId="0" borderId="13" xfId="0" applyFont="1" applyBorder="1" applyAlignment="1">
      <alignment/>
    </xf>
    <xf numFmtId="0" fontId="8" fillId="0" borderId="23" xfId="0" applyFont="1" applyBorder="1" applyAlignment="1">
      <alignment horizontal="right" vertical="center" readingOrder="2"/>
    </xf>
    <xf numFmtId="0" fontId="8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 readingOrder="2"/>
    </xf>
    <xf numFmtId="0" fontId="0" fillId="0" borderId="0" xfId="0" applyAlignment="1">
      <alignment horizontal="centerContinuous" vertical="center"/>
    </xf>
    <xf numFmtId="0" fontId="8" fillId="0" borderId="23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39" fillId="0" borderId="0" xfId="0" applyFont="1" applyBorder="1" applyAlignment="1">
      <alignment horizontal="center" vertical="center" readingOrder="2"/>
    </xf>
    <xf numFmtId="0" fontId="8" fillId="0" borderId="16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209" fontId="16" fillId="0" borderId="16" xfId="0" applyNumberFormat="1" applyFont="1" applyBorder="1" applyAlignment="1">
      <alignment horizontal="right" vertical="center"/>
    </xf>
    <xf numFmtId="209" fontId="16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209" fontId="1" fillId="0" borderId="0" xfId="0" applyNumberFormat="1" applyFont="1" applyBorder="1" applyAlignment="1">
      <alignment horizontal="centerContinuous" vertical="center"/>
    </xf>
    <xf numFmtId="0" fontId="10" fillId="0" borderId="10" xfId="0" applyFont="1" applyBorder="1" applyAlignment="1" quotePrefix="1">
      <alignment horizontal="right" vertical="center"/>
    </xf>
    <xf numFmtId="0" fontId="8" fillId="0" borderId="0" xfId="0" applyFont="1" applyBorder="1" applyAlignment="1">
      <alignment horizontal="right" vertical="center" readingOrder="2"/>
    </xf>
    <xf numFmtId="209" fontId="11" fillId="0" borderId="19" xfId="0" applyNumberFormat="1" applyFont="1" applyBorder="1" applyAlignment="1">
      <alignment horizontal="right" vertical="center"/>
    </xf>
    <xf numFmtId="209" fontId="11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8" fillId="0" borderId="11" xfId="0" applyFont="1" applyBorder="1" applyAlignment="1">
      <alignment horizontal="centerContinuous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center" readingOrder="2"/>
    </xf>
    <xf numFmtId="0" fontId="1" fillId="0" borderId="13" xfId="0" applyFont="1" applyBorder="1" applyAlignment="1">
      <alignment horizontal="right"/>
    </xf>
    <xf numFmtId="209" fontId="1" fillId="0" borderId="16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209" fontId="1" fillId="0" borderId="11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" fontId="9" fillId="0" borderId="13" xfId="0" applyNumberFormat="1" applyFont="1" applyBorder="1" applyAlignment="1">
      <alignment horizontal="right" vertical="center"/>
    </xf>
    <xf numFmtId="209" fontId="16" fillId="0" borderId="16" xfId="0" applyNumberFormat="1" applyFont="1" applyBorder="1" applyAlignment="1">
      <alignment horizontal="right"/>
    </xf>
    <xf numFmtId="209" fontId="16" fillId="0" borderId="11" xfId="0" applyNumberFormat="1" applyFont="1" applyBorder="1" applyAlignment="1">
      <alignment horizontal="right"/>
    </xf>
    <xf numFmtId="209" fontId="11" fillId="0" borderId="16" xfId="0" applyNumberFormat="1" applyFont="1" applyBorder="1" applyAlignment="1">
      <alignment horizontal="right"/>
    </xf>
    <xf numFmtId="209" fontId="11" fillId="0" borderId="11" xfId="0" applyNumberFormat="1" applyFont="1" applyBorder="1" applyAlignment="1">
      <alignment horizontal="right"/>
    </xf>
    <xf numFmtId="209" fontId="11" fillId="0" borderId="14" xfId="0" applyNumberFormat="1" applyFont="1" applyBorder="1" applyAlignment="1">
      <alignment horizontal="right"/>
    </xf>
    <xf numFmtId="209" fontId="11" fillId="0" borderId="13" xfId="0" applyNumberFormat="1" applyFont="1" applyBorder="1" applyAlignment="1">
      <alignment horizontal="right"/>
    </xf>
    <xf numFmtId="209" fontId="16" fillId="0" borderId="22" xfId="0" applyNumberFormat="1" applyFont="1" applyBorder="1" applyAlignment="1">
      <alignment horizontal="right"/>
    </xf>
    <xf numFmtId="209" fontId="16" fillId="0" borderId="21" xfId="0" applyNumberFormat="1" applyFont="1" applyBorder="1" applyAlignment="1">
      <alignment horizontal="right"/>
    </xf>
    <xf numFmtId="0" fontId="10" fillId="0" borderId="13" xfId="0" applyFont="1" applyBorder="1" applyAlignment="1" quotePrefix="1">
      <alignment horizontal="right" vertical="center"/>
    </xf>
    <xf numFmtId="1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Continuous" vertical="center"/>
    </xf>
    <xf numFmtId="209" fontId="6" fillId="0" borderId="16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1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 readingOrder="2"/>
    </xf>
    <xf numFmtId="1" fontId="6" fillId="0" borderId="18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readingOrder="2"/>
    </xf>
    <xf numFmtId="0" fontId="1" fillId="0" borderId="11" xfId="0" applyFont="1" applyBorder="1" applyAlignment="1">
      <alignment horizontal="right" vertical="center" readingOrder="2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14" fontId="49" fillId="0" borderId="14" xfId="0" applyNumberFormat="1" applyFont="1" applyBorder="1" applyAlignment="1">
      <alignment horizontal="center" readingOrder="2"/>
    </xf>
    <xf numFmtId="0" fontId="7" fillId="0" borderId="13" xfId="0" applyFont="1" applyBorder="1" applyAlignment="1">
      <alignment horizontal="center" vertical="center" readingOrder="2"/>
    </xf>
    <xf numFmtId="0" fontId="8" fillId="0" borderId="16" xfId="0" applyFont="1" applyBorder="1" applyAlignment="1">
      <alignment horizontal="center" vertical="center" readingOrder="2"/>
    </xf>
    <xf numFmtId="0" fontId="8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 readingOrder="2"/>
    </xf>
    <xf numFmtId="0" fontId="8" fillId="0" borderId="23" xfId="0" applyFont="1" applyBorder="1" applyAlignment="1">
      <alignment horizontal="center" vertical="center" readingOrder="2"/>
    </xf>
    <xf numFmtId="214" fontId="1" fillId="0" borderId="16" xfId="0" applyNumberFormat="1" applyFont="1" applyBorder="1" applyAlignment="1">
      <alignment horizontal="right" vertical="center"/>
    </xf>
    <xf numFmtId="1" fontId="10" fillId="0" borderId="11" xfId="0" applyNumberFormat="1" applyFont="1" applyBorder="1" applyAlignment="1">
      <alignment horizontal="right" vertical="center" readingOrder="2"/>
    </xf>
    <xf numFmtId="214" fontId="1" fillId="0" borderId="11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center" vertical="center" readingOrder="2"/>
    </xf>
    <xf numFmtId="0" fontId="50" fillId="0" borderId="14" xfId="0" applyFont="1" applyBorder="1" applyAlignment="1">
      <alignment horizontal="right" vertical="center" readingOrder="1"/>
    </xf>
    <xf numFmtId="214" fontId="49" fillId="0" borderId="16" xfId="0" applyNumberFormat="1" applyFont="1" applyBorder="1" applyAlignment="1">
      <alignment horizontal="right" vertical="center"/>
    </xf>
    <xf numFmtId="214" fontId="49" fillId="0" borderId="24" xfId="0" applyNumberFormat="1" applyFont="1" applyBorder="1" applyAlignment="1">
      <alignment horizontal="right" vertical="center"/>
    </xf>
    <xf numFmtId="1" fontId="8" fillId="0" borderId="21" xfId="0" applyNumberFormat="1" applyFont="1" applyBorder="1" applyAlignment="1">
      <alignment horizontal="center" vertical="center" readingOrder="2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right" readingOrder="2"/>
    </xf>
    <xf numFmtId="0" fontId="1" fillId="0" borderId="0" xfId="0" applyFont="1" applyAlignment="1">
      <alignment horizontal="center" readingOrder="2"/>
    </xf>
    <xf numFmtId="0" fontId="1" fillId="0" borderId="0" xfId="0" applyFont="1" applyAlignment="1">
      <alignment horizontal="right" readingOrder="2"/>
    </xf>
    <xf numFmtId="0" fontId="0" fillId="0" borderId="0" xfId="0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1"/>
  <sheetViews>
    <sheetView showGridLines="0" rightToLeft="1" tabSelected="1" zoomScalePageLayoutView="0" workbookViewId="0" topLeftCell="A1">
      <selection activeCell="A2" sqref="A2:H2"/>
    </sheetView>
  </sheetViews>
  <sheetFormatPr defaultColWidth="9.140625" defaultRowHeight="12.75"/>
  <cols>
    <col min="1" max="1" width="8.7109375" style="0" customWidth="1"/>
    <col min="2" max="2" width="9.28125" style="0" customWidth="1"/>
    <col min="3" max="3" width="5.28125" style="0" customWidth="1"/>
    <col min="4" max="4" width="34.421875" style="0" customWidth="1"/>
    <col min="5" max="5" width="8.28125" style="0" customWidth="1"/>
    <col min="6" max="6" width="8.8515625" style="0" customWidth="1"/>
    <col min="7" max="7" width="9.00390625" style="0" customWidth="1"/>
    <col min="8" max="8" width="9.57421875" style="0" customWidth="1"/>
  </cols>
  <sheetData>
    <row r="2" spans="1:8" s="1" customFormat="1" ht="14.25" customHeight="1">
      <c r="A2" s="91" t="s">
        <v>0</v>
      </c>
      <c r="B2" s="91"/>
      <c r="C2" s="91"/>
      <c r="D2" s="91"/>
      <c r="E2" s="91"/>
      <c r="F2" s="91"/>
      <c r="G2" s="91"/>
      <c r="H2" s="91"/>
    </row>
    <row r="3" spans="1:8" s="1" customFormat="1" ht="21" customHeight="1">
      <c r="A3" s="9" t="s">
        <v>81</v>
      </c>
      <c r="B3" s="4"/>
      <c r="C3" s="4"/>
      <c r="D3" s="4"/>
      <c r="E3" s="4"/>
      <c r="F3" s="4"/>
      <c r="G3" s="4"/>
      <c r="H3" s="4"/>
    </row>
    <row r="4" spans="1:8" s="1" customFormat="1" ht="16.5" customHeight="1">
      <c r="A4" s="3"/>
      <c r="B4" s="3"/>
      <c r="C4" s="37"/>
      <c r="D4" s="3"/>
      <c r="E4" s="3"/>
      <c r="F4" s="3"/>
      <c r="G4" s="3"/>
      <c r="H4" s="10" t="s">
        <v>1</v>
      </c>
    </row>
    <row r="5" spans="1:8" s="1" customFormat="1" ht="17.25" customHeight="1">
      <c r="A5" s="39" t="s">
        <v>36</v>
      </c>
      <c r="B5" s="40"/>
      <c r="C5" s="33"/>
      <c r="D5" s="7"/>
      <c r="E5" s="39" t="s">
        <v>82</v>
      </c>
      <c r="F5" s="5"/>
      <c r="G5" s="5"/>
      <c r="H5" s="40"/>
    </row>
    <row r="6" spans="1:8" s="1" customFormat="1" ht="16.5" customHeight="1">
      <c r="A6" s="26" t="s">
        <v>35</v>
      </c>
      <c r="B6" s="46"/>
      <c r="C6" s="36" t="s">
        <v>3</v>
      </c>
      <c r="D6" s="4"/>
      <c r="E6" s="85" t="s">
        <v>4</v>
      </c>
      <c r="F6" s="86"/>
      <c r="G6" s="85" t="s">
        <v>2</v>
      </c>
      <c r="H6" s="86"/>
    </row>
    <row r="7" spans="1:8" s="1" customFormat="1" ht="14.25" customHeight="1">
      <c r="A7" s="89">
        <v>2016</v>
      </c>
      <c r="B7" s="90"/>
      <c r="C7" s="38"/>
      <c r="D7" s="3"/>
      <c r="E7" s="87"/>
      <c r="F7" s="88"/>
      <c r="G7" s="87"/>
      <c r="H7" s="88"/>
    </row>
    <row r="8" spans="1:8" s="1" customFormat="1" ht="16.5" customHeight="1">
      <c r="A8" s="27"/>
      <c r="B8" s="8"/>
      <c r="C8" s="30" t="s">
        <v>5</v>
      </c>
      <c r="D8" s="23" t="s">
        <v>6</v>
      </c>
      <c r="E8" s="18"/>
      <c r="F8" s="8"/>
      <c r="G8" s="8"/>
      <c r="H8" s="8"/>
    </row>
    <row r="9" spans="1:8" s="1" customFormat="1" ht="15.75" customHeight="1">
      <c r="A9" s="28">
        <v>3651.2</v>
      </c>
      <c r="B9" s="17"/>
      <c r="C9" s="31" t="s">
        <v>7</v>
      </c>
      <c r="D9" s="13" t="s">
        <v>46</v>
      </c>
      <c r="E9" s="73">
        <v>4450</v>
      </c>
      <c r="F9" s="17"/>
      <c r="G9" s="17">
        <v>4681.8</v>
      </c>
      <c r="H9" s="17"/>
    </row>
    <row r="10" spans="1:8" s="1" customFormat="1" ht="15.75" customHeight="1">
      <c r="A10" s="28">
        <v>1536.6</v>
      </c>
      <c r="B10" s="17"/>
      <c r="C10" s="31" t="s">
        <v>8</v>
      </c>
      <c r="D10" s="13" t="s">
        <v>37</v>
      </c>
      <c r="E10" s="73">
        <v>1660</v>
      </c>
      <c r="F10" s="17"/>
      <c r="G10" s="17">
        <v>1524.3</v>
      </c>
      <c r="H10" s="17"/>
    </row>
    <row r="11" spans="1:8" s="1" customFormat="1" ht="15.75" customHeight="1">
      <c r="A11" s="28">
        <v>2113.6</v>
      </c>
      <c r="B11" s="17"/>
      <c r="C11" s="31" t="s">
        <v>9</v>
      </c>
      <c r="D11" s="14" t="s">
        <v>49</v>
      </c>
      <c r="E11" s="73">
        <v>2550</v>
      </c>
      <c r="F11" s="17"/>
      <c r="G11" s="17">
        <v>2173.7</v>
      </c>
      <c r="H11" s="17"/>
    </row>
    <row r="12" spans="1:8" s="1" customFormat="1" ht="15.75" customHeight="1">
      <c r="A12" s="28">
        <v>15.8</v>
      </c>
      <c r="B12" s="17"/>
      <c r="C12" s="31" t="s">
        <v>10</v>
      </c>
      <c r="D12" s="14" t="s">
        <v>50</v>
      </c>
      <c r="E12" s="73">
        <v>20</v>
      </c>
      <c r="F12" s="17"/>
      <c r="G12" s="17">
        <v>130.4</v>
      </c>
      <c r="H12" s="17"/>
    </row>
    <row r="13" spans="1:8" s="1" customFormat="1" ht="15.75" customHeight="1">
      <c r="A13" s="28">
        <v>291</v>
      </c>
      <c r="B13" s="17"/>
      <c r="C13" s="41" t="s">
        <v>11</v>
      </c>
      <c r="D13" s="13" t="s">
        <v>51</v>
      </c>
      <c r="E13" s="73">
        <v>20</v>
      </c>
      <c r="F13" s="17"/>
      <c r="G13" s="17">
        <v>3.9</v>
      </c>
      <c r="H13" s="17"/>
    </row>
    <row r="14" spans="1:8" s="1" customFormat="1" ht="19.5" customHeight="1">
      <c r="A14" s="50"/>
      <c r="B14" s="48">
        <f>SUM(A9:A13)</f>
        <v>7608.2</v>
      </c>
      <c r="C14" s="42"/>
      <c r="D14" s="11" t="s">
        <v>57</v>
      </c>
      <c r="E14" s="50"/>
      <c r="F14" s="74">
        <f>SUM(E9:E13)</f>
        <v>8700</v>
      </c>
      <c r="G14" s="48"/>
      <c r="H14" s="48">
        <f>SUM(G9:G13)</f>
        <v>8514.099999999999</v>
      </c>
    </row>
    <row r="15" spans="1:8" s="1" customFormat="1" ht="18" customHeight="1">
      <c r="A15" s="28"/>
      <c r="B15" s="17"/>
      <c r="C15" s="30" t="s">
        <v>13</v>
      </c>
      <c r="D15" s="24" t="s">
        <v>14</v>
      </c>
      <c r="E15" s="28"/>
      <c r="F15" s="17"/>
      <c r="G15" s="17"/>
      <c r="H15" s="17"/>
    </row>
    <row r="16" spans="1:8" s="1" customFormat="1" ht="14.25" customHeight="1">
      <c r="A16" s="28"/>
      <c r="B16" s="17"/>
      <c r="C16" s="32"/>
      <c r="D16" s="16" t="s">
        <v>15</v>
      </c>
      <c r="E16" s="28"/>
      <c r="F16" s="17"/>
      <c r="G16" s="17"/>
      <c r="H16" s="17"/>
    </row>
    <row r="17" spans="1:8" s="1" customFormat="1" ht="15.75" customHeight="1">
      <c r="A17" s="28">
        <v>4068.5</v>
      </c>
      <c r="B17" s="17"/>
      <c r="C17" s="31" t="s">
        <v>12</v>
      </c>
      <c r="D17" s="13" t="s">
        <v>38</v>
      </c>
      <c r="E17" s="75">
        <v>3340</v>
      </c>
      <c r="F17" s="17"/>
      <c r="G17" s="17">
        <v>3487.5</v>
      </c>
      <c r="H17" s="17"/>
    </row>
    <row r="18" spans="1:8" s="1" customFormat="1" ht="15.75" customHeight="1">
      <c r="A18" s="28">
        <v>4539.3</v>
      </c>
      <c r="B18" s="17"/>
      <c r="C18" s="31" t="s">
        <v>16</v>
      </c>
      <c r="D18" s="13" t="s">
        <v>52</v>
      </c>
      <c r="E18" s="75">
        <v>4385</v>
      </c>
      <c r="F18" s="17"/>
      <c r="G18" s="17">
        <v>4550.1</v>
      </c>
      <c r="H18" s="17"/>
    </row>
    <row r="19" spans="1:8" s="1" customFormat="1" ht="15.75" customHeight="1">
      <c r="A19" s="28">
        <v>379.1</v>
      </c>
      <c r="B19" s="17"/>
      <c r="C19" s="31" t="s">
        <v>40</v>
      </c>
      <c r="D19" s="13" t="s">
        <v>41</v>
      </c>
      <c r="E19" s="75">
        <v>330</v>
      </c>
      <c r="F19" s="17"/>
      <c r="G19" s="17">
        <v>329</v>
      </c>
      <c r="H19" s="17"/>
    </row>
    <row r="20" spans="1:8" s="1" customFormat="1" ht="15.75" customHeight="1">
      <c r="A20" s="28">
        <v>194.6</v>
      </c>
      <c r="B20" s="17"/>
      <c r="C20" s="31" t="s">
        <v>17</v>
      </c>
      <c r="D20" s="13" t="s">
        <v>39</v>
      </c>
      <c r="E20" s="75">
        <v>180</v>
      </c>
      <c r="F20" s="17"/>
      <c r="G20" s="28">
        <v>180</v>
      </c>
      <c r="H20" s="17"/>
    </row>
    <row r="21" spans="1:8" s="1" customFormat="1" ht="15.75" customHeight="1">
      <c r="A21" s="54">
        <v>138.4</v>
      </c>
      <c r="B21" s="22"/>
      <c r="C21" s="41" t="s">
        <v>19</v>
      </c>
      <c r="D21" s="60" t="s">
        <v>18</v>
      </c>
      <c r="E21" s="76">
        <v>265</v>
      </c>
      <c r="F21" s="22"/>
      <c r="G21" s="54">
        <v>371.4</v>
      </c>
      <c r="H21" s="22"/>
    </row>
    <row r="22" spans="1:8" s="1" customFormat="1" ht="19.5" customHeight="1">
      <c r="A22" s="54"/>
      <c r="B22" s="22">
        <f>SUM(A17:A21)</f>
        <v>9319.9</v>
      </c>
      <c r="C22" s="43"/>
      <c r="D22" s="63" t="s">
        <v>58</v>
      </c>
      <c r="E22" s="54"/>
      <c r="F22" s="77">
        <f>SUM(E17:E21)</f>
        <v>8500</v>
      </c>
      <c r="G22" s="22"/>
      <c r="H22" s="22">
        <f>SUM(G17:G21)</f>
        <v>8918</v>
      </c>
    </row>
    <row r="23" spans="1:8" s="1" customFormat="1" ht="17.25" customHeight="1">
      <c r="A23" s="28"/>
      <c r="B23" s="17"/>
      <c r="C23" s="32"/>
      <c r="D23" s="16" t="s">
        <v>21</v>
      </c>
      <c r="E23" s="28"/>
      <c r="F23" s="17"/>
      <c r="G23" s="17"/>
      <c r="H23" s="17"/>
    </row>
    <row r="24" spans="1:8" s="1" customFormat="1" ht="16.5" customHeight="1">
      <c r="A24" s="28">
        <v>1384</v>
      </c>
      <c r="B24" s="17"/>
      <c r="C24" s="31" t="s">
        <v>20</v>
      </c>
      <c r="D24" s="13" t="s">
        <v>78</v>
      </c>
      <c r="E24" s="73">
        <v>1200</v>
      </c>
      <c r="F24" s="17"/>
      <c r="G24" s="17">
        <v>1334.1</v>
      </c>
      <c r="H24" s="17"/>
    </row>
    <row r="25" spans="1:8" s="1" customFormat="1" ht="16.5" customHeight="1">
      <c r="A25" s="28">
        <v>90.3</v>
      </c>
      <c r="B25" s="17"/>
      <c r="C25" s="31" t="s">
        <v>22</v>
      </c>
      <c r="D25" s="13" t="s">
        <v>73</v>
      </c>
      <c r="E25" s="73">
        <v>140</v>
      </c>
      <c r="F25" s="17"/>
      <c r="G25" s="17">
        <v>114.7</v>
      </c>
      <c r="H25" s="17"/>
    </row>
    <row r="26" spans="1:8" s="1" customFormat="1" ht="16.5" customHeight="1">
      <c r="A26" s="28"/>
      <c r="B26" s="17"/>
      <c r="C26" s="31" t="s">
        <v>23</v>
      </c>
      <c r="D26" s="13" t="s">
        <v>74</v>
      </c>
      <c r="E26" s="73"/>
      <c r="F26" s="17"/>
      <c r="G26" s="17"/>
      <c r="H26" s="17"/>
    </row>
    <row r="27" spans="1:8" s="1" customFormat="1" ht="16.5" customHeight="1">
      <c r="A27" s="28">
        <v>18.1</v>
      </c>
      <c r="B27" s="17"/>
      <c r="C27" s="34"/>
      <c r="D27" s="13" t="s">
        <v>79</v>
      </c>
      <c r="E27" s="73">
        <v>15</v>
      </c>
      <c r="F27" s="17"/>
      <c r="G27" s="17">
        <v>11.3</v>
      </c>
      <c r="H27" s="17"/>
    </row>
    <row r="28" spans="1:8" s="1" customFormat="1" ht="16.5" customHeight="1">
      <c r="A28" s="28">
        <v>842.6</v>
      </c>
      <c r="B28" s="17"/>
      <c r="C28" s="31" t="s">
        <v>24</v>
      </c>
      <c r="D28" s="13" t="s">
        <v>41</v>
      </c>
      <c r="E28" s="73">
        <v>750</v>
      </c>
      <c r="F28" s="17"/>
      <c r="G28" s="17">
        <v>750</v>
      </c>
      <c r="H28" s="17"/>
    </row>
    <row r="29" spans="1:8" s="1" customFormat="1" ht="16.5" customHeight="1">
      <c r="A29" s="54">
        <v>683.9</v>
      </c>
      <c r="B29" s="22"/>
      <c r="C29" s="41" t="s">
        <v>25</v>
      </c>
      <c r="D29" s="57" t="s">
        <v>39</v>
      </c>
      <c r="E29" s="76">
        <v>560</v>
      </c>
      <c r="F29" s="22"/>
      <c r="G29" s="22">
        <v>560</v>
      </c>
      <c r="H29" s="22"/>
    </row>
    <row r="30" spans="1:8" s="1" customFormat="1" ht="19.5" customHeight="1">
      <c r="A30" s="54"/>
      <c r="B30" s="22">
        <f>SUM(A24:A29)</f>
        <v>3018.9</v>
      </c>
      <c r="C30" s="44"/>
      <c r="D30" s="66" t="s">
        <v>59</v>
      </c>
      <c r="E30" s="54"/>
      <c r="F30" s="77">
        <f>SUM(E24:E29)</f>
        <v>2665</v>
      </c>
      <c r="G30" s="22"/>
      <c r="H30" s="22">
        <f>SUM(G24:G29)</f>
        <v>2770.1</v>
      </c>
    </row>
    <row r="31" spans="1:8" s="1" customFormat="1" ht="17.25" customHeight="1">
      <c r="A31" s="28"/>
      <c r="B31" s="17"/>
      <c r="C31" s="32"/>
      <c r="D31" s="16" t="s">
        <v>60</v>
      </c>
      <c r="E31" s="28"/>
      <c r="F31" s="17"/>
      <c r="G31" s="17"/>
      <c r="H31" s="17"/>
    </row>
    <row r="32" spans="1:8" s="1" customFormat="1" ht="17.25" customHeight="1">
      <c r="A32" s="28"/>
      <c r="B32" s="17"/>
      <c r="C32" s="31" t="s">
        <v>42</v>
      </c>
      <c r="D32" s="13" t="s">
        <v>30</v>
      </c>
      <c r="E32" s="19"/>
      <c r="F32" s="17"/>
      <c r="G32" s="17"/>
      <c r="H32" s="17"/>
    </row>
    <row r="33" spans="1:8" s="1" customFormat="1" ht="17.25" customHeight="1">
      <c r="A33" s="28">
        <v>203.4</v>
      </c>
      <c r="B33" s="17"/>
      <c r="C33" s="34"/>
      <c r="D33" s="57" t="s">
        <v>31</v>
      </c>
      <c r="F33" s="73">
        <v>140</v>
      </c>
      <c r="G33" s="83"/>
      <c r="H33" s="17">
        <v>82.7</v>
      </c>
    </row>
    <row r="34" spans="1:8" s="1" customFormat="1" ht="17.25" customHeight="1">
      <c r="A34" s="28"/>
      <c r="B34" s="17"/>
      <c r="C34" s="31" t="s">
        <v>43</v>
      </c>
      <c r="D34" s="16" t="s">
        <v>75</v>
      </c>
      <c r="E34" s="73"/>
      <c r="F34" s="17">
        <f>SUM(E35:E39)</f>
        <v>395</v>
      </c>
      <c r="G34" s="17"/>
      <c r="H34" s="17">
        <f>SUM(G35:G39)</f>
        <v>502.9</v>
      </c>
    </row>
    <row r="35" spans="1:8" s="1" customFormat="1" ht="15.75" customHeight="1">
      <c r="A35" s="28">
        <v>25.3</v>
      </c>
      <c r="B35" s="17"/>
      <c r="C35" s="71" t="s">
        <v>76</v>
      </c>
      <c r="D35" s="13" t="s">
        <v>48</v>
      </c>
      <c r="E35" s="73">
        <v>30</v>
      </c>
      <c r="F35" s="17"/>
      <c r="G35" s="17">
        <v>25.2</v>
      </c>
      <c r="H35" s="17"/>
    </row>
    <row r="36" spans="1:8" s="1" customFormat="1" ht="15.75" customHeight="1">
      <c r="A36" s="28">
        <v>278.8</v>
      </c>
      <c r="B36" s="17"/>
      <c r="C36" s="71" t="s">
        <v>76</v>
      </c>
      <c r="D36" s="13" t="s">
        <v>47</v>
      </c>
      <c r="E36" s="73">
        <v>280</v>
      </c>
      <c r="F36" s="17"/>
      <c r="G36" s="17">
        <v>380</v>
      </c>
      <c r="H36" s="17"/>
    </row>
    <row r="37" spans="1:8" s="1" customFormat="1" ht="15.75" customHeight="1">
      <c r="A37" s="28">
        <v>3.8</v>
      </c>
      <c r="B37" s="17"/>
      <c r="C37" s="71" t="s">
        <v>76</v>
      </c>
      <c r="D37" s="13" t="s">
        <v>54</v>
      </c>
      <c r="E37" s="58" t="s">
        <v>71</v>
      </c>
      <c r="F37" s="17"/>
      <c r="G37" s="17">
        <v>3.9</v>
      </c>
      <c r="H37" s="17"/>
    </row>
    <row r="38" spans="1:8" s="1" customFormat="1" ht="15.75" customHeight="1">
      <c r="A38" s="28">
        <v>41</v>
      </c>
      <c r="B38" s="17"/>
      <c r="C38" s="71" t="s">
        <v>76</v>
      </c>
      <c r="D38" s="13" t="s">
        <v>55</v>
      </c>
      <c r="E38" s="73">
        <v>65</v>
      </c>
      <c r="F38" s="17"/>
      <c r="G38" s="17">
        <v>72.8</v>
      </c>
      <c r="H38" s="17"/>
    </row>
    <row r="39" spans="1:8" s="1" customFormat="1" ht="15.75" customHeight="1">
      <c r="A39" s="54">
        <v>17.1</v>
      </c>
      <c r="B39" s="22"/>
      <c r="C39" s="72" t="s">
        <v>76</v>
      </c>
      <c r="D39" s="70" t="s">
        <v>56</v>
      </c>
      <c r="E39" s="76">
        <v>20</v>
      </c>
      <c r="F39" s="22"/>
      <c r="G39" s="22">
        <v>21</v>
      </c>
      <c r="H39" s="22"/>
    </row>
    <row r="40" spans="1:8" s="1" customFormat="1" ht="19.5" customHeight="1">
      <c r="A40" s="54"/>
      <c r="B40" s="22">
        <f>SUM(A33:A39)</f>
        <v>569.4</v>
      </c>
      <c r="C40" s="38"/>
      <c r="D40" s="69" t="s">
        <v>61</v>
      </c>
      <c r="E40" s="54"/>
      <c r="F40" s="77">
        <f>SUM(F33:F34)</f>
        <v>535</v>
      </c>
      <c r="G40" s="22"/>
      <c r="H40" s="22">
        <f>SUM(H33:H34)</f>
        <v>585.6</v>
      </c>
    </row>
    <row r="43" ht="12.75">
      <c r="D43" s="61" t="s">
        <v>44</v>
      </c>
    </row>
    <row r="44" ht="12.75">
      <c r="D44" s="61"/>
    </row>
    <row r="46" spans="1:8" ht="21" customHeight="1">
      <c r="A46" s="92" t="s">
        <v>72</v>
      </c>
      <c r="B46" s="91"/>
      <c r="C46" s="91"/>
      <c r="D46" s="91"/>
      <c r="E46" s="91"/>
      <c r="F46" s="91"/>
      <c r="G46" s="91"/>
      <c r="H46" s="91"/>
    </row>
    <row r="47" spans="1:8" ht="22.5" customHeight="1">
      <c r="A47" s="9" t="s">
        <v>81</v>
      </c>
      <c r="B47" s="25"/>
      <c r="C47" s="25"/>
      <c r="D47" s="25"/>
      <c r="E47" s="25"/>
      <c r="F47" s="25"/>
      <c r="G47" s="25"/>
      <c r="H47" s="25"/>
    </row>
    <row r="48" spans="1:8" ht="23.25" customHeight="1">
      <c r="A48" s="9"/>
      <c r="B48" s="25"/>
      <c r="C48" s="47"/>
      <c r="D48" s="25"/>
      <c r="E48" s="25"/>
      <c r="F48" s="25"/>
      <c r="G48" s="25"/>
      <c r="H48" s="10" t="s">
        <v>80</v>
      </c>
    </row>
    <row r="49" spans="1:8" s="1" customFormat="1" ht="18" customHeight="1">
      <c r="A49" s="39" t="s">
        <v>36</v>
      </c>
      <c r="B49" s="40"/>
      <c r="C49" s="59"/>
      <c r="D49" s="6"/>
      <c r="E49" s="39" t="s">
        <v>82</v>
      </c>
      <c r="F49" s="5"/>
      <c r="G49" s="5"/>
      <c r="H49" s="45"/>
    </row>
    <row r="50" spans="1:8" s="1" customFormat="1" ht="16.5" customHeight="1">
      <c r="A50" s="26" t="s">
        <v>35</v>
      </c>
      <c r="B50" s="46"/>
      <c r="C50" s="36" t="s">
        <v>3</v>
      </c>
      <c r="D50" s="46"/>
      <c r="E50" s="85" t="s">
        <v>4</v>
      </c>
      <c r="F50" s="86"/>
      <c r="G50" s="85" t="s">
        <v>2</v>
      </c>
      <c r="H50" s="86"/>
    </row>
    <row r="51" spans="1:8" s="1" customFormat="1" ht="16.5" customHeight="1">
      <c r="A51" s="89">
        <v>2016</v>
      </c>
      <c r="B51" s="90"/>
      <c r="C51" s="38"/>
      <c r="D51" s="29"/>
      <c r="E51" s="87"/>
      <c r="F51" s="88"/>
      <c r="G51" s="87"/>
      <c r="H51" s="88"/>
    </row>
    <row r="52" spans="1:8" s="1" customFormat="1" ht="20.25" customHeight="1">
      <c r="A52" s="56"/>
      <c r="B52" s="56">
        <f>SUM(B22+B30+B40)</f>
        <v>12908.199999999999</v>
      </c>
      <c r="C52" s="42"/>
      <c r="D52" s="12" t="s">
        <v>62</v>
      </c>
      <c r="E52" s="56"/>
      <c r="F52" s="78">
        <f>SUM(F22+F30+F40)</f>
        <v>11700</v>
      </c>
      <c r="G52" s="49"/>
      <c r="H52" s="56">
        <f>SUM(H22+H30+H40)</f>
        <v>12273.7</v>
      </c>
    </row>
    <row r="53" spans="1:8" s="1" customFormat="1" ht="20.25" customHeight="1">
      <c r="A53" s="50"/>
      <c r="B53" s="62">
        <f>SUM(B14-B52)</f>
        <v>-5299.999999999999</v>
      </c>
      <c r="C53" s="67" t="s">
        <v>32</v>
      </c>
      <c r="D53" s="11" t="s">
        <v>63</v>
      </c>
      <c r="E53" s="50"/>
      <c r="F53" s="82">
        <f>SUM(F14-F52)</f>
        <v>-3000</v>
      </c>
      <c r="G53" s="48"/>
      <c r="H53" s="62">
        <f>SUM(H14-H52)</f>
        <v>-3759.600000000002</v>
      </c>
    </row>
    <row r="54" spans="1:8" s="1" customFormat="1" ht="20.25" customHeight="1">
      <c r="A54" s="28"/>
      <c r="B54" s="28"/>
      <c r="C54" s="84" t="s">
        <v>64</v>
      </c>
      <c r="D54" s="24" t="s">
        <v>33</v>
      </c>
      <c r="E54" s="28"/>
      <c r="F54" s="17"/>
      <c r="G54" s="17"/>
      <c r="H54" s="28"/>
    </row>
    <row r="55" spans="1:8" s="1" customFormat="1" ht="18" customHeight="1">
      <c r="A55" s="28"/>
      <c r="B55" s="28"/>
      <c r="C55" s="31" t="s">
        <v>26</v>
      </c>
      <c r="D55" s="13" t="s">
        <v>53</v>
      </c>
      <c r="E55" s="28"/>
      <c r="F55" s="17"/>
      <c r="G55" s="17"/>
      <c r="H55" s="28"/>
    </row>
    <row r="56" spans="1:8" s="1" customFormat="1" ht="18" customHeight="1">
      <c r="A56" s="28">
        <v>3963.1</v>
      </c>
      <c r="B56" s="28"/>
      <c r="C56" s="34"/>
      <c r="D56" s="13" t="s">
        <v>69</v>
      </c>
      <c r="E56" s="73">
        <v>2230</v>
      </c>
      <c r="F56" s="17"/>
      <c r="G56" s="17">
        <v>4200.5</v>
      </c>
      <c r="H56" s="28"/>
    </row>
    <row r="57" spans="1:8" s="1" customFormat="1" ht="18" customHeight="1">
      <c r="A57" s="52">
        <v>-87.2</v>
      </c>
      <c r="B57" s="28"/>
      <c r="C57" s="33"/>
      <c r="D57" s="13" t="s">
        <v>70</v>
      </c>
      <c r="E57" s="79">
        <v>-130</v>
      </c>
      <c r="F57" s="28"/>
      <c r="G57" s="52">
        <v>-107.2</v>
      </c>
      <c r="H57" s="28"/>
    </row>
    <row r="58" spans="1:8" s="1" customFormat="1" ht="18" customHeight="1">
      <c r="A58" s="28"/>
      <c r="B58" s="58">
        <f>SUM(A56:A57)</f>
        <v>3875.9</v>
      </c>
      <c r="C58" s="33"/>
      <c r="D58" s="15"/>
      <c r="E58" s="28"/>
      <c r="F58" s="80">
        <f>SUM(E56:E57)</f>
        <v>2100</v>
      </c>
      <c r="G58" s="17"/>
      <c r="H58" s="58">
        <f>SUM(G56:G57)</f>
        <v>4093.3</v>
      </c>
    </row>
    <row r="59" spans="1:8" s="1" customFormat="1" ht="18" customHeight="1">
      <c r="A59" s="28"/>
      <c r="B59" s="28"/>
      <c r="C59" s="31" t="s">
        <v>27</v>
      </c>
      <c r="D59" s="13" t="s">
        <v>65</v>
      </c>
      <c r="E59" s="28"/>
      <c r="F59" s="20"/>
      <c r="G59" s="17"/>
      <c r="H59" s="28"/>
    </row>
    <row r="60" spans="1:8" s="1" customFormat="1" ht="18" customHeight="1">
      <c r="A60" s="28">
        <v>450</v>
      </c>
      <c r="B60" s="28"/>
      <c r="C60" s="35"/>
      <c r="D60" s="13" t="s">
        <v>67</v>
      </c>
      <c r="E60" s="73">
        <v>600</v>
      </c>
      <c r="F60" s="20"/>
      <c r="G60" s="28">
        <v>600</v>
      </c>
      <c r="H60" s="28"/>
    </row>
    <row r="61" spans="1:8" s="1" customFormat="1" ht="18" customHeight="1">
      <c r="A61" s="53">
        <v>-150</v>
      </c>
      <c r="B61" s="28"/>
      <c r="C61" s="35"/>
      <c r="D61" s="13" t="s">
        <v>68</v>
      </c>
      <c r="E61" s="79">
        <v>-200</v>
      </c>
      <c r="F61" s="55"/>
      <c r="G61" s="53">
        <v>-200</v>
      </c>
      <c r="H61" s="28"/>
    </row>
    <row r="62" spans="1:8" s="1" customFormat="1" ht="18" customHeight="1">
      <c r="A62" s="56"/>
      <c r="B62" s="21">
        <f>SUM(A60:A61)</f>
        <v>300</v>
      </c>
      <c r="C62" s="35"/>
      <c r="D62" s="13"/>
      <c r="E62" s="28"/>
      <c r="F62" s="81">
        <f>SUM(E60:E61)</f>
        <v>400</v>
      </c>
      <c r="G62" s="17"/>
      <c r="H62" s="51">
        <f>SUM(G60:G61)</f>
        <v>400</v>
      </c>
    </row>
    <row r="63" spans="1:8" s="1" customFormat="1" ht="18" customHeight="1">
      <c r="A63" s="28"/>
      <c r="B63" s="58">
        <v>1500</v>
      </c>
      <c r="C63" s="31" t="s">
        <v>28</v>
      </c>
      <c r="D63" s="57" t="s">
        <v>34</v>
      </c>
      <c r="E63" s="17"/>
      <c r="F63" s="73">
        <v>500</v>
      </c>
      <c r="G63" s="68"/>
      <c r="H63" s="58">
        <v>500</v>
      </c>
    </row>
    <row r="64" spans="1:8" s="1" customFormat="1" ht="18" customHeight="1">
      <c r="A64" s="64"/>
      <c r="B64" s="53">
        <v>-375.9</v>
      </c>
      <c r="C64" s="41" t="s">
        <v>29</v>
      </c>
      <c r="D64" s="60" t="s">
        <v>77</v>
      </c>
      <c r="E64" s="22"/>
      <c r="F64" s="64" t="s">
        <v>71</v>
      </c>
      <c r="G64" s="65"/>
      <c r="H64" s="53">
        <v>-1233.7</v>
      </c>
    </row>
    <row r="65" spans="1:8" s="1" customFormat="1" ht="20.25" customHeight="1">
      <c r="A65" s="54"/>
      <c r="B65" s="22">
        <f>SUM(B55:B64)</f>
        <v>5300</v>
      </c>
      <c r="C65" s="41"/>
      <c r="D65" s="63" t="s">
        <v>66</v>
      </c>
      <c r="E65" s="54"/>
      <c r="F65" s="77">
        <f>SUM(F54:F63)</f>
        <v>3000</v>
      </c>
      <c r="G65" s="22"/>
      <c r="H65" s="22">
        <f>SUM(H55:H64)</f>
        <v>3759.6000000000004</v>
      </c>
    </row>
    <row r="66" spans="1:8" s="1" customFormat="1" ht="18" customHeight="1">
      <c r="A66" s="3"/>
      <c r="B66" s="3"/>
      <c r="C66" s="3"/>
      <c r="D66" s="3"/>
      <c r="E66" s="3"/>
      <c r="F66" s="3"/>
      <c r="G66" s="3"/>
      <c r="H66" s="3"/>
    </row>
    <row r="67" spans="1:8" s="1" customFormat="1" ht="18" customHeight="1">
      <c r="A67" s="2"/>
      <c r="B67" s="3"/>
      <c r="C67" s="3"/>
      <c r="D67" s="3"/>
      <c r="E67" s="3"/>
      <c r="F67" s="3"/>
      <c r="G67" s="3"/>
      <c r="H67" s="3"/>
    </row>
    <row r="68" spans="1:8" s="1" customFormat="1" ht="18" customHeight="1">
      <c r="A68" s="3"/>
      <c r="B68" s="3"/>
      <c r="C68" s="3"/>
      <c r="D68" s="61" t="s">
        <v>45</v>
      </c>
      <c r="E68" s="3"/>
      <c r="F68" s="3"/>
      <c r="G68" s="3"/>
      <c r="H68" s="3"/>
    </row>
    <row r="69" spans="1:8" s="1" customFormat="1" ht="12.75" customHeight="1">
      <c r="A69" s="3"/>
      <c r="B69" s="3"/>
      <c r="C69" s="3"/>
      <c r="D69" s="3"/>
      <c r="E69" s="3"/>
      <c r="F69" s="3"/>
      <c r="G69" s="3"/>
      <c r="H69" s="3"/>
    </row>
    <row r="70" spans="1:8" s="1" customFormat="1" ht="12.75" customHeight="1">
      <c r="A70" s="3"/>
      <c r="B70" s="3"/>
      <c r="C70" s="3"/>
      <c r="D70" s="3"/>
      <c r="E70" s="3"/>
      <c r="F70" s="3"/>
      <c r="G70" s="3"/>
      <c r="H70" s="3"/>
    </row>
    <row r="71" spans="1:8" s="1" customFormat="1" ht="12.75">
      <c r="A71" s="3"/>
      <c r="B71" s="3"/>
      <c r="C71" s="3"/>
      <c r="D71" s="3"/>
      <c r="E71" s="3"/>
      <c r="F71" s="3"/>
      <c r="G71" s="3"/>
      <c r="H71" s="3"/>
    </row>
    <row r="72" spans="1:8" s="1" customFormat="1" ht="12.75">
      <c r="A72" s="3"/>
      <c r="B72" s="3"/>
      <c r="C72" s="3"/>
      <c r="D72" s="3"/>
      <c r="E72" s="3"/>
      <c r="F72" s="3"/>
      <c r="G72" s="3"/>
      <c r="H72" s="3"/>
    </row>
    <row r="73" spans="1:8" s="1" customFormat="1" ht="12.75">
      <c r="A73" s="3"/>
      <c r="B73" s="3"/>
      <c r="C73" s="3"/>
      <c r="D73" s="3"/>
      <c r="E73" s="3"/>
      <c r="F73" s="3"/>
      <c r="G73" s="3"/>
      <c r="H73" s="3"/>
    </row>
    <row r="74" spans="1:8" s="1" customFormat="1" ht="12.75">
      <c r="A74" s="3"/>
      <c r="B74" s="3"/>
      <c r="C74" s="3"/>
      <c r="D74" s="3"/>
      <c r="E74" s="3"/>
      <c r="F74" s="3"/>
      <c r="G74" s="3"/>
      <c r="H74" s="3"/>
    </row>
    <row r="75" spans="1:8" s="1" customFormat="1" ht="12.75">
      <c r="A75" s="3"/>
      <c r="B75" s="3"/>
      <c r="C75" s="3"/>
      <c r="D75" s="3"/>
      <c r="E75" s="3"/>
      <c r="F75" s="3"/>
      <c r="G75" s="3"/>
      <c r="H75" s="3"/>
    </row>
    <row r="76" spans="1:8" s="1" customFormat="1" ht="12.75">
      <c r="A76" s="3"/>
      <c r="B76" s="3"/>
      <c r="C76" s="3"/>
      <c r="D76" s="3"/>
      <c r="E76" s="3"/>
      <c r="F76" s="3"/>
      <c r="G76" s="3"/>
      <c r="H76" s="3"/>
    </row>
    <row r="77" spans="1:8" s="1" customFormat="1" ht="12.75">
      <c r="A77" s="3"/>
      <c r="B77" s="3"/>
      <c r="C77" s="3"/>
      <c r="D77" s="3"/>
      <c r="E77" s="3"/>
      <c r="F77" s="3"/>
      <c r="G77" s="3"/>
      <c r="H77" s="3"/>
    </row>
    <row r="78" spans="1:8" s="1" customFormat="1" ht="12.75">
      <c r="A78" s="3"/>
      <c r="B78" s="3"/>
      <c r="C78" s="3"/>
      <c r="D78" s="3"/>
      <c r="E78" s="3"/>
      <c r="F78" s="3"/>
      <c r="G78" s="3"/>
      <c r="H78" s="3"/>
    </row>
    <row r="79" spans="1:8" s="1" customFormat="1" ht="12.75">
      <c r="A79" s="3"/>
      <c r="B79" s="3"/>
      <c r="C79" s="3"/>
      <c r="D79" s="3"/>
      <c r="E79" s="3"/>
      <c r="F79" s="3"/>
      <c r="G79" s="3"/>
      <c r="H79" s="3"/>
    </row>
    <row r="80" spans="1:8" s="1" customFormat="1" ht="12.75">
      <c r="A80" s="3"/>
      <c r="B80" s="3"/>
      <c r="C80" s="3"/>
      <c r="D80" s="3"/>
      <c r="E80" s="3"/>
      <c r="F80" s="3"/>
      <c r="G80" s="3"/>
      <c r="H80" s="3"/>
    </row>
    <row r="81" spans="1:8" s="1" customFormat="1" ht="12.75">
      <c r="A81" s="3"/>
      <c r="B81" s="3"/>
      <c r="C81" s="3"/>
      <c r="D81" s="3"/>
      <c r="E81" s="3"/>
      <c r="F81" s="3"/>
      <c r="G81" s="3"/>
      <c r="H81" s="3"/>
    </row>
    <row r="82" spans="1:8" s="1" customFormat="1" ht="12.75">
      <c r="A82" s="3"/>
      <c r="B82" s="3"/>
      <c r="C82" s="3"/>
      <c r="D82" s="3"/>
      <c r="E82" s="3"/>
      <c r="F82" s="3"/>
      <c r="G82" s="3"/>
      <c r="H82" s="3"/>
    </row>
    <row r="83" spans="1:8" s="1" customFormat="1" ht="12.75">
      <c r="A83" s="3"/>
      <c r="B83" s="3"/>
      <c r="C83" s="3"/>
      <c r="D83" s="3"/>
      <c r="E83" s="3"/>
      <c r="F83" s="3"/>
      <c r="G83" s="3"/>
      <c r="H83" s="3"/>
    </row>
    <row r="84" spans="1:8" s="1" customFormat="1" ht="12.75">
      <c r="A84" s="3"/>
      <c r="B84" s="3"/>
      <c r="C84" s="3"/>
      <c r="D84" s="3"/>
      <c r="E84" s="3"/>
      <c r="F84" s="3"/>
      <c r="G84" s="3"/>
      <c r="H84" s="3"/>
    </row>
    <row r="85" spans="1:8" s="1" customFormat="1" ht="12.75">
      <c r="A85" s="3"/>
      <c r="B85" s="3"/>
      <c r="C85" s="3"/>
      <c r="D85" s="3"/>
      <c r="E85" s="3"/>
      <c r="F85" s="3"/>
      <c r="G85" s="3"/>
      <c r="H85" s="3"/>
    </row>
    <row r="87" spans="1:8" s="1" customFormat="1" ht="12.75">
      <c r="A87" s="3"/>
      <c r="B87" s="3"/>
      <c r="C87" s="3"/>
      <c r="D87" s="3"/>
      <c r="E87" s="3"/>
      <c r="F87" s="3"/>
      <c r="G87" s="3"/>
      <c r="H87" s="3"/>
    </row>
    <row r="88" spans="1:8" s="1" customFormat="1" ht="12.75">
      <c r="A88" s="3"/>
      <c r="B88" s="3"/>
      <c r="C88" s="3"/>
      <c r="D88" s="3"/>
      <c r="E88" s="3"/>
      <c r="F88" s="3"/>
      <c r="G88" s="3"/>
      <c r="H88" s="3"/>
    </row>
    <row r="89" spans="1:8" s="1" customFormat="1" ht="12.75">
      <c r="A89"/>
      <c r="B89"/>
      <c r="C89"/>
      <c r="D89"/>
      <c r="E89"/>
      <c r="F89"/>
      <c r="G89"/>
      <c r="H89"/>
    </row>
    <row r="90" spans="1:8" s="1" customFormat="1" ht="12.75">
      <c r="A90"/>
      <c r="B90"/>
      <c r="C90"/>
      <c r="D90"/>
      <c r="E90"/>
      <c r="F90"/>
      <c r="G90"/>
      <c r="H90"/>
    </row>
    <row r="91" spans="1:8" s="1" customFormat="1" ht="12.75">
      <c r="A91"/>
      <c r="B91"/>
      <c r="C91"/>
      <c r="D91"/>
      <c r="E91"/>
      <c r="F91"/>
      <c r="G91"/>
      <c r="H91"/>
    </row>
  </sheetData>
  <sheetProtection/>
  <mergeCells count="8">
    <mergeCell ref="G50:H51"/>
    <mergeCell ref="E50:F51"/>
    <mergeCell ref="A51:B51"/>
    <mergeCell ref="A2:H2"/>
    <mergeCell ref="A46:H46"/>
    <mergeCell ref="A7:B7"/>
    <mergeCell ref="G6:H7"/>
    <mergeCell ref="E6:F7"/>
  </mergeCells>
  <printOptions horizontalCentered="1"/>
  <pageMargins left="0" right="0.5511811023622047" top="0.1968503937007874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10"/>
  <sheetViews>
    <sheetView rightToLeft="1" zoomScalePageLayoutView="0" workbookViewId="0" topLeftCell="A1">
      <selection activeCell="A2" sqref="A2:D2"/>
    </sheetView>
  </sheetViews>
  <sheetFormatPr defaultColWidth="9.140625" defaultRowHeight="12.75"/>
  <cols>
    <col min="1" max="1" width="13.28125" style="0" customWidth="1"/>
    <col min="2" max="2" width="43.57421875" style="0" customWidth="1"/>
    <col min="3" max="3" width="13.8515625" style="0" customWidth="1"/>
    <col min="4" max="4" width="12.7109375" style="0" customWidth="1"/>
  </cols>
  <sheetData>
    <row r="2" spans="1:4" ht="24.75">
      <c r="A2" s="91" t="s">
        <v>536</v>
      </c>
      <c r="B2" s="91"/>
      <c r="C2" s="91"/>
      <c r="D2" s="91"/>
    </row>
    <row r="3" spans="1:4" ht="27.75">
      <c r="A3" s="93" t="s">
        <v>537</v>
      </c>
      <c r="B3" s="94"/>
      <c r="C3" s="94"/>
      <c r="D3" s="94"/>
    </row>
    <row r="4" spans="1:4" ht="27.75">
      <c r="A4" s="93" t="s">
        <v>538</v>
      </c>
      <c r="B4" s="94"/>
      <c r="C4" s="94"/>
      <c r="D4" s="94"/>
    </row>
    <row r="5" spans="1:4" ht="24.75">
      <c r="A5" s="95"/>
      <c r="B5" s="95"/>
      <c r="C5" s="95"/>
      <c r="D5" s="151" t="s">
        <v>86</v>
      </c>
    </row>
    <row r="6" spans="1:4" ht="24.75">
      <c r="A6" s="163" t="s">
        <v>2</v>
      </c>
      <c r="B6" s="98"/>
      <c r="C6" s="165" t="s">
        <v>82</v>
      </c>
      <c r="D6" s="45"/>
    </row>
    <row r="7" spans="1:4" ht="27.75">
      <c r="A7" s="167" t="s">
        <v>35</v>
      </c>
      <c r="B7" s="101" t="s">
        <v>3</v>
      </c>
      <c r="C7" s="168" t="s">
        <v>4</v>
      </c>
      <c r="D7" s="168" t="s">
        <v>2</v>
      </c>
    </row>
    <row r="8" spans="1:4" ht="24.75">
      <c r="A8" s="169">
        <v>2016</v>
      </c>
      <c r="B8" s="104"/>
      <c r="C8" s="171"/>
      <c r="D8" s="171"/>
    </row>
    <row r="9" spans="1:4" ht="24.75">
      <c r="A9" s="106">
        <v>129075</v>
      </c>
      <c r="B9" s="269" t="s">
        <v>87</v>
      </c>
      <c r="C9" s="270">
        <v>540000</v>
      </c>
      <c r="D9" s="106">
        <v>505692</v>
      </c>
    </row>
    <row r="10" spans="1:4" ht="24.75">
      <c r="A10" s="112">
        <v>674985</v>
      </c>
      <c r="B10" s="113" t="s">
        <v>304</v>
      </c>
      <c r="C10" s="111">
        <v>548000</v>
      </c>
      <c r="D10" s="114">
        <v>1213731</v>
      </c>
    </row>
    <row r="11" spans="1:4" ht="24.75">
      <c r="A11" s="112">
        <v>19280</v>
      </c>
      <c r="B11" s="113" t="s">
        <v>89</v>
      </c>
      <c r="C11" s="114">
        <v>37000</v>
      </c>
      <c r="D11" s="112">
        <v>49586</v>
      </c>
    </row>
    <row r="12" spans="1:4" ht="24.75">
      <c r="A12" s="112">
        <v>16788</v>
      </c>
      <c r="B12" s="113" t="s">
        <v>167</v>
      </c>
      <c r="C12" s="114">
        <v>10000</v>
      </c>
      <c r="D12" s="112">
        <v>3540</v>
      </c>
    </row>
    <row r="13" spans="1:4" ht="24.75">
      <c r="A13" s="112">
        <v>18700</v>
      </c>
      <c r="B13" s="113" t="s">
        <v>90</v>
      </c>
      <c r="C13" s="114">
        <v>17000</v>
      </c>
      <c r="D13" s="112">
        <v>18597</v>
      </c>
    </row>
    <row r="14" spans="1:4" ht="24.75">
      <c r="A14" s="112">
        <v>78097</v>
      </c>
      <c r="B14" s="113" t="s">
        <v>91</v>
      </c>
      <c r="C14" s="114">
        <v>29000</v>
      </c>
      <c r="D14" s="112">
        <v>96688</v>
      </c>
    </row>
    <row r="15" spans="1:4" ht="24.75">
      <c r="A15" s="112">
        <v>156777</v>
      </c>
      <c r="B15" s="113" t="s">
        <v>92</v>
      </c>
      <c r="C15" s="114">
        <v>125000</v>
      </c>
      <c r="D15" s="112">
        <v>187695</v>
      </c>
    </row>
    <row r="16" spans="1:4" ht="24.75">
      <c r="A16" s="112">
        <v>289487</v>
      </c>
      <c r="B16" s="113" t="s">
        <v>93</v>
      </c>
      <c r="C16" s="114">
        <v>16000</v>
      </c>
      <c r="D16" s="112">
        <v>170960</v>
      </c>
    </row>
    <row r="17" spans="1:4" ht="24.75">
      <c r="A17" s="112">
        <v>35487</v>
      </c>
      <c r="B17" s="113" t="s">
        <v>94</v>
      </c>
      <c r="C17" s="114">
        <v>35000</v>
      </c>
      <c r="D17" s="112">
        <v>37380</v>
      </c>
    </row>
    <row r="18" spans="1:4" ht="24.75">
      <c r="A18" s="112">
        <v>16454</v>
      </c>
      <c r="B18" s="113" t="s">
        <v>95</v>
      </c>
      <c r="C18" s="114">
        <v>19000</v>
      </c>
      <c r="D18" s="112">
        <v>50115</v>
      </c>
    </row>
    <row r="19" spans="1:4" ht="24.75">
      <c r="A19" s="117" t="s">
        <v>116</v>
      </c>
      <c r="B19" s="113" t="s">
        <v>96</v>
      </c>
      <c r="C19" s="114">
        <v>2000</v>
      </c>
      <c r="D19" s="112">
        <v>125</v>
      </c>
    </row>
    <row r="20" spans="1:4" ht="24.75">
      <c r="A20" s="112">
        <v>96223</v>
      </c>
      <c r="B20" s="113" t="s">
        <v>97</v>
      </c>
      <c r="C20" s="114">
        <v>89000</v>
      </c>
      <c r="D20" s="112">
        <v>14070</v>
      </c>
    </row>
    <row r="21" spans="1:4" ht="24.75">
      <c r="A21" s="112">
        <v>9061</v>
      </c>
      <c r="B21" s="113" t="s">
        <v>98</v>
      </c>
      <c r="C21" s="114">
        <v>9000</v>
      </c>
      <c r="D21" s="112">
        <v>25200</v>
      </c>
    </row>
    <row r="22" spans="1:4" ht="24.75">
      <c r="A22" s="112">
        <v>5777691</v>
      </c>
      <c r="B22" s="113" t="s">
        <v>99</v>
      </c>
      <c r="C22" s="114">
        <v>4405000</v>
      </c>
      <c r="D22" s="112">
        <v>3738220</v>
      </c>
    </row>
    <row r="23" spans="1:4" ht="24.75">
      <c r="A23" s="112">
        <v>4633988</v>
      </c>
      <c r="B23" s="113" t="s">
        <v>100</v>
      </c>
      <c r="C23" s="114">
        <v>3179000</v>
      </c>
      <c r="D23" s="112">
        <v>1597615</v>
      </c>
    </row>
    <row r="24" spans="1:4" ht="24.75">
      <c r="A24" s="112">
        <v>120265</v>
      </c>
      <c r="B24" s="113" t="s">
        <v>345</v>
      </c>
      <c r="C24" s="114">
        <v>73000</v>
      </c>
      <c r="D24" s="112">
        <v>151323</v>
      </c>
    </row>
    <row r="25" spans="1:4" ht="24.75">
      <c r="A25" s="112">
        <v>12765</v>
      </c>
      <c r="B25" s="113" t="s">
        <v>205</v>
      </c>
      <c r="C25" s="114">
        <v>11000</v>
      </c>
      <c r="D25" s="112"/>
    </row>
    <row r="26" spans="1:4" ht="24.75">
      <c r="A26" s="112">
        <v>81736</v>
      </c>
      <c r="B26" s="113" t="s">
        <v>306</v>
      </c>
      <c r="C26" s="114">
        <v>68000</v>
      </c>
      <c r="D26" s="112">
        <v>161628</v>
      </c>
    </row>
    <row r="27" spans="1:4" ht="24.75">
      <c r="A27" s="112">
        <v>413562</v>
      </c>
      <c r="B27" s="113" t="s">
        <v>539</v>
      </c>
      <c r="C27" s="111">
        <v>334000</v>
      </c>
      <c r="D27" s="112">
        <v>27162</v>
      </c>
    </row>
    <row r="28" spans="1:4" ht="24.75">
      <c r="A28" s="112">
        <v>508163</v>
      </c>
      <c r="B28" s="113" t="s">
        <v>540</v>
      </c>
      <c r="C28" s="114">
        <v>388000</v>
      </c>
      <c r="D28" s="311" t="s">
        <v>116</v>
      </c>
    </row>
    <row r="29" spans="1:4" ht="24.75">
      <c r="A29" s="117" t="s">
        <v>116</v>
      </c>
      <c r="B29" s="113" t="s">
        <v>106</v>
      </c>
      <c r="C29" s="114">
        <v>1000</v>
      </c>
      <c r="D29" s="311" t="s">
        <v>116</v>
      </c>
    </row>
    <row r="30" spans="1:4" ht="24.75">
      <c r="A30" s="112">
        <v>60580</v>
      </c>
      <c r="B30" s="113" t="s">
        <v>107</v>
      </c>
      <c r="C30" s="114">
        <v>49000</v>
      </c>
      <c r="D30" s="112">
        <v>58421</v>
      </c>
    </row>
    <row r="31" spans="1:4" ht="24.75">
      <c r="A31" s="112">
        <v>820</v>
      </c>
      <c r="B31" s="113" t="s">
        <v>108</v>
      </c>
      <c r="C31" s="114">
        <v>1000</v>
      </c>
      <c r="D31" s="112">
        <v>2877</v>
      </c>
    </row>
    <row r="32" spans="1:4" ht="24.75">
      <c r="A32" s="112">
        <v>48818</v>
      </c>
      <c r="B32" s="57" t="s">
        <v>168</v>
      </c>
      <c r="C32" s="114">
        <v>39000</v>
      </c>
      <c r="D32" s="112">
        <v>7381</v>
      </c>
    </row>
    <row r="33" spans="1:4" ht="24.75">
      <c r="A33" s="295" t="s">
        <v>116</v>
      </c>
      <c r="B33" s="271" t="s">
        <v>110</v>
      </c>
      <c r="C33" s="272">
        <v>5000</v>
      </c>
      <c r="D33" s="112">
        <v>5000</v>
      </c>
    </row>
    <row r="34" spans="1:4" ht="12.75">
      <c r="A34" s="156"/>
      <c r="B34" s="156"/>
      <c r="C34" s="156"/>
      <c r="D34" s="156"/>
    </row>
    <row r="35" ht="12.75">
      <c r="B35" s="150" t="s">
        <v>541</v>
      </c>
    </row>
    <row r="41" ht="12.75">
      <c r="B41" s="61"/>
    </row>
    <row r="43" spans="1:4" ht="24.75">
      <c r="A43" s="91" t="s">
        <v>542</v>
      </c>
      <c r="B43" s="91"/>
      <c r="C43" s="91"/>
      <c r="D43" s="91"/>
    </row>
    <row r="44" spans="1:4" ht="27.75">
      <c r="A44" s="93" t="s">
        <v>537</v>
      </c>
      <c r="B44" s="344"/>
      <c r="C44" s="344"/>
      <c r="D44" s="344"/>
    </row>
    <row r="45" spans="1:4" ht="27.75">
      <c r="A45" s="93" t="s">
        <v>538</v>
      </c>
      <c r="B45" s="344"/>
      <c r="C45" s="344"/>
      <c r="D45" s="344"/>
    </row>
    <row r="46" spans="1:4" ht="24.75">
      <c r="A46" s="95"/>
      <c r="B46" s="95"/>
      <c r="C46" s="95"/>
      <c r="D46" s="151" t="s">
        <v>86</v>
      </c>
    </row>
    <row r="47" spans="1:4" ht="24.75">
      <c r="A47" s="163" t="s">
        <v>2</v>
      </c>
      <c r="B47" s="98"/>
      <c r="C47" s="165" t="s">
        <v>82</v>
      </c>
      <c r="D47" s="45"/>
    </row>
    <row r="48" spans="1:4" ht="27.75">
      <c r="A48" s="167" t="s">
        <v>35</v>
      </c>
      <c r="B48" s="101" t="s">
        <v>3</v>
      </c>
      <c r="C48" s="168" t="s">
        <v>4</v>
      </c>
      <c r="D48" s="168" t="s">
        <v>2</v>
      </c>
    </row>
    <row r="49" spans="1:4" ht="24.75">
      <c r="A49" s="345">
        <v>2016</v>
      </c>
      <c r="B49" s="125"/>
      <c r="C49" s="171"/>
      <c r="D49" s="171"/>
    </row>
    <row r="50" spans="1:4" ht="24.75">
      <c r="A50" s="106">
        <v>1990</v>
      </c>
      <c r="B50" s="113" t="s">
        <v>111</v>
      </c>
      <c r="C50" s="114">
        <v>3000</v>
      </c>
      <c r="D50" s="311" t="s">
        <v>116</v>
      </c>
    </row>
    <row r="51" spans="1:4" ht="24.75">
      <c r="A51" s="112">
        <v>2509877</v>
      </c>
      <c r="B51" s="113" t="s">
        <v>112</v>
      </c>
      <c r="C51" s="114">
        <v>2323000</v>
      </c>
      <c r="D51" s="112">
        <v>1559374</v>
      </c>
    </row>
    <row r="52" spans="1:4" ht="24.75">
      <c r="A52" s="112">
        <v>269500</v>
      </c>
      <c r="B52" s="113" t="s">
        <v>113</v>
      </c>
      <c r="C52" s="111">
        <v>673000</v>
      </c>
      <c r="D52" s="311" t="s">
        <v>116</v>
      </c>
    </row>
    <row r="53" spans="1:4" ht="24.75">
      <c r="A53" s="112">
        <v>67228</v>
      </c>
      <c r="B53" s="113" t="s">
        <v>543</v>
      </c>
      <c r="C53" s="111">
        <v>55000</v>
      </c>
      <c r="D53" s="112">
        <v>66070</v>
      </c>
    </row>
    <row r="54" spans="1:4" ht="24.75">
      <c r="A54" s="112">
        <v>33962</v>
      </c>
      <c r="B54" s="113" t="s">
        <v>118</v>
      </c>
      <c r="C54" s="114">
        <v>23000</v>
      </c>
      <c r="D54" s="112">
        <v>17714</v>
      </c>
    </row>
    <row r="55" spans="1:4" ht="24.75">
      <c r="A55" s="112">
        <v>558546</v>
      </c>
      <c r="B55" s="113" t="s">
        <v>183</v>
      </c>
      <c r="C55" s="114">
        <v>524000</v>
      </c>
      <c r="D55" s="112">
        <v>132265</v>
      </c>
    </row>
    <row r="56" spans="1:4" ht="24.75">
      <c r="A56" s="112">
        <v>146749</v>
      </c>
      <c r="B56" s="113" t="s">
        <v>124</v>
      </c>
      <c r="C56" s="114">
        <v>119000</v>
      </c>
      <c r="D56" s="311" t="s">
        <v>116</v>
      </c>
    </row>
    <row r="57" spans="1:4" ht="24.75">
      <c r="A57" s="112">
        <v>163907</v>
      </c>
      <c r="B57" s="113" t="s">
        <v>126</v>
      </c>
      <c r="C57" s="111">
        <v>206000</v>
      </c>
      <c r="D57" s="112">
        <v>452426</v>
      </c>
    </row>
    <row r="58" spans="1:4" ht="24.75">
      <c r="A58" s="117" t="s">
        <v>116</v>
      </c>
      <c r="B58" s="113" t="s">
        <v>127</v>
      </c>
      <c r="C58" s="111">
        <v>20000</v>
      </c>
      <c r="D58" s="112">
        <v>1134</v>
      </c>
    </row>
    <row r="59" spans="1:4" ht="24.75">
      <c r="A59" s="112">
        <v>9999</v>
      </c>
      <c r="B59" s="113" t="s">
        <v>174</v>
      </c>
      <c r="C59" s="111">
        <v>10000</v>
      </c>
      <c r="D59" s="112">
        <v>15175</v>
      </c>
    </row>
    <row r="60" spans="1:4" ht="24.75">
      <c r="A60" s="117" t="s">
        <v>116</v>
      </c>
      <c r="B60" s="113" t="s">
        <v>130</v>
      </c>
      <c r="C60" s="111">
        <v>56000</v>
      </c>
      <c r="D60" s="112">
        <v>42000</v>
      </c>
    </row>
    <row r="61" spans="1:4" ht="24.75">
      <c r="A61" s="112">
        <v>5787</v>
      </c>
      <c r="B61" s="113" t="s">
        <v>544</v>
      </c>
      <c r="C61" s="111">
        <v>37000</v>
      </c>
      <c r="D61" s="114">
        <v>3370</v>
      </c>
    </row>
    <row r="62" spans="1:4" ht="24.75">
      <c r="A62" s="117" t="s">
        <v>116</v>
      </c>
      <c r="B62" s="113" t="s">
        <v>132</v>
      </c>
      <c r="C62" s="111">
        <v>15000</v>
      </c>
      <c r="D62" s="112">
        <v>46866</v>
      </c>
    </row>
    <row r="63" spans="1:4" ht="24.75">
      <c r="A63" s="112">
        <v>29492</v>
      </c>
      <c r="B63" s="113" t="s">
        <v>133</v>
      </c>
      <c r="C63" s="111">
        <v>165000</v>
      </c>
      <c r="D63" s="114">
        <v>15123</v>
      </c>
    </row>
    <row r="64" spans="1:4" ht="24.75">
      <c r="A64" s="109">
        <v>349683</v>
      </c>
      <c r="B64" s="113" t="s">
        <v>134</v>
      </c>
      <c r="C64" s="111">
        <v>285000</v>
      </c>
      <c r="D64" s="111">
        <v>348233</v>
      </c>
    </row>
    <row r="65" spans="1:4" ht="24.75">
      <c r="A65" s="109">
        <v>2885</v>
      </c>
      <c r="B65" s="113" t="s">
        <v>545</v>
      </c>
      <c r="C65" s="111">
        <v>31000</v>
      </c>
      <c r="D65" s="311" t="s">
        <v>116</v>
      </c>
    </row>
    <row r="66" spans="1:4" ht="24.75">
      <c r="A66" s="109">
        <v>23885</v>
      </c>
      <c r="B66" s="113" t="s">
        <v>136</v>
      </c>
      <c r="C66" s="111">
        <v>19000</v>
      </c>
      <c r="D66" s="111">
        <v>8444</v>
      </c>
    </row>
    <row r="67" spans="1:4" ht="24.75">
      <c r="A67" s="109">
        <v>3504</v>
      </c>
      <c r="B67" s="113" t="s">
        <v>138</v>
      </c>
      <c r="C67" s="111">
        <v>17000</v>
      </c>
      <c r="D67" s="111">
        <v>4828</v>
      </c>
    </row>
    <row r="68" spans="1:4" ht="24.75">
      <c r="A68" s="109">
        <v>378025</v>
      </c>
      <c r="B68" s="113" t="s">
        <v>139</v>
      </c>
      <c r="C68" s="111">
        <v>85000</v>
      </c>
      <c r="D68" s="111">
        <v>171766</v>
      </c>
    </row>
    <row r="69" spans="1:4" ht="24.75">
      <c r="A69" s="109">
        <v>36520</v>
      </c>
      <c r="B69" s="113" t="s">
        <v>318</v>
      </c>
      <c r="C69" s="111">
        <v>30000</v>
      </c>
      <c r="D69" s="111">
        <v>1766</v>
      </c>
    </row>
    <row r="70" spans="1:4" ht="24.75">
      <c r="A70" s="109">
        <v>1100</v>
      </c>
      <c r="B70" s="113" t="s">
        <v>142</v>
      </c>
      <c r="C70" s="111">
        <v>46000</v>
      </c>
      <c r="D70" s="111">
        <v>9476</v>
      </c>
    </row>
    <row r="71" spans="1:4" ht="24.75">
      <c r="A71" s="109">
        <v>256732</v>
      </c>
      <c r="B71" s="113" t="s">
        <v>546</v>
      </c>
      <c r="C71" s="111">
        <v>203000</v>
      </c>
      <c r="D71" s="111">
        <v>128985</v>
      </c>
    </row>
    <row r="72" spans="1:4" ht="24.75">
      <c r="A72" s="109">
        <v>25752</v>
      </c>
      <c r="B72" s="113" t="s">
        <v>145</v>
      </c>
      <c r="C72" s="111">
        <v>14000</v>
      </c>
      <c r="D72" s="111">
        <v>8079</v>
      </c>
    </row>
    <row r="73" spans="1:4" ht="24.75">
      <c r="A73" s="109">
        <v>5000</v>
      </c>
      <c r="B73" s="113" t="s">
        <v>175</v>
      </c>
      <c r="C73" s="111">
        <v>12000</v>
      </c>
      <c r="D73" s="111">
        <v>12000</v>
      </c>
    </row>
    <row r="74" spans="1:4" ht="24.75">
      <c r="A74" s="117" t="s">
        <v>116</v>
      </c>
      <c r="B74" s="113" t="s">
        <v>147</v>
      </c>
      <c r="C74" s="311" t="s">
        <v>116</v>
      </c>
      <c r="D74" s="111">
        <v>14224</v>
      </c>
    </row>
    <row r="75" spans="1:4" ht="24.75">
      <c r="A75" s="117" t="s">
        <v>116</v>
      </c>
      <c r="B75" s="113" t="s">
        <v>148</v>
      </c>
      <c r="C75" s="311" t="s">
        <v>116</v>
      </c>
      <c r="D75" s="111">
        <v>81821</v>
      </c>
    </row>
    <row r="76" spans="1:4" ht="24.75">
      <c r="A76" s="129">
        <f>SUM(A9:A33,A50:A75)</f>
        <v>18078925</v>
      </c>
      <c r="B76" s="191" t="s">
        <v>547</v>
      </c>
      <c r="C76" s="129">
        <f>SUM(C9:C33,C50:C75)</f>
        <v>15000000</v>
      </c>
      <c r="D76" s="129">
        <f>SUM(D9:D33,D50:D75)</f>
        <v>11264145</v>
      </c>
    </row>
    <row r="77" spans="1:4" ht="23.25">
      <c r="A77" s="300"/>
      <c r="B77" s="300"/>
      <c r="C77" s="300"/>
      <c r="D77" s="300"/>
    </row>
    <row r="78" spans="1:4" ht="23.25">
      <c r="A78" s="346" t="s">
        <v>548</v>
      </c>
      <c r="B78" s="347"/>
      <c r="C78" s="347"/>
      <c r="D78" s="347"/>
    </row>
    <row r="79" spans="1:4" ht="12.75">
      <c r="A79" s="1"/>
      <c r="B79" s="1"/>
      <c r="C79" s="1"/>
      <c r="D79" s="1"/>
    </row>
    <row r="80" spans="1:4" ht="23.25">
      <c r="A80" s="275"/>
      <c r="B80" s="275"/>
      <c r="C80" s="275"/>
      <c r="D80" s="275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57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</sheetData>
  <sheetProtection/>
  <mergeCells count="10">
    <mergeCell ref="A77:D77"/>
    <mergeCell ref="A78:D78"/>
    <mergeCell ref="A80:D80"/>
    <mergeCell ref="A2:D2"/>
    <mergeCell ref="C7:C8"/>
    <mergeCell ref="D7:D8"/>
    <mergeCell ref="A34:D34"/>
    <mergeCell ref="A43:D43"/>
    <mergeCell ref="C48:C49"/>
    <mergeCell ref="D48:D4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7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4.421875" style="0" customWidth="1"/>
    <col min="2" max="2" width="5.140625" style="0" customWidth="1"/>
    <col min="3" max="3" width="51.57421875" style="0" customWidth="1"/>
    <col min="4" max="4" width="13.140625" style="0" customWidth="1"/>
    <col min="5" max="5" width="12.57421875" style="0" customWidth="1"/>
  </cols>
  <sheetData>
    <row r="1" spans="1:5" ht="24.75">
      <c r="A1" s="91" t="s">
        <v>549</v>
      </c>
      <c r="B1" s="91"/>
      <c r="C1" s="91"/>
      <c r="D1" s="91"/>
      <c r="E1" s="91"/>
    </row>
    <row r="2" spans="1:5" ht="27.75">
      <c r="A2" s="93" t="s">
        <v>550</v>
      </c>
      <c r="B2" s="132"/>
      <c r="C2" s="132"/>
      <c r="D2" s="132"/>
      <c r="E2" s="132"/>
    </row>
    <row r="3" spans="1:5" ht="27.75">
      <c r="A3" s="93" t="s">
        <v>271</v>
      </c>
      <c r="B3" s="132"/>
      <c r="C3" s="132"/>
      <c r="D3" s="132"/>
      <c r="E3" s="132"/>
    </row>
    <row r="4" spans="1:5" ht="24.75">
      <c r="A4" s="95"/>
      <c r="B4" s="133"/>
      <c r="C4" s="95"/>
      <c r="D4" s="95"/>
      <c r="E4" s="151" t="s">
        <v>86</v>
      </c>
    </row>
    <row r="5" spans="1:5" ht="24.75">
      <c r="A5" s="163" t="s">
        <v>2</v>
      </c>
      <c r="B5" s="134"/>
      <c r="C5" s="135"/>
      <c r="D5" s="348" t="s">
        <v>82</v>
      </c>
      <c r="E5" s="349"/>
    </row>
    <row r="6" spans="1:5" ht="27.75">
      <c r="A6" s="167" t="s">
        <v>35</v>
      </c>
      <c r="B6" s="36" t="s">
        <v>3</v>
      </c>
      <c r="C6" s="350"/>
      <c r="D6" s="168" t="s">
        <v>4</v>
      </c>
      <c r="E6" s="168" t="s">
        <v>2</v>
      </c>
    </row>
    <row r="7" spans="1:5" ht="24.75">
      <c r="A7" s="169">
        <v>2016</v>
      </c>
      <c r="B7" s="138"/>
      <c r="C7" s="139"/>
      <c r="D7" s="171"/>
      <c r="E7" s="171"/>
    </row>
    <row r="8" spans="1:5" ht="24.75">
      <c r="A8" s="140"/>
      <c r="B8" s="141" t="s">
        <v>7</v>
      </c>
      <c r="C8" s="142" t="s">
        <v>166</v>
      </c>
      <c r="D8" s="140"/>
      <c r="E8" s="140"/>
    </row>
    <row r="9" spans="1:5" ht="24.75">
      <c r="A9" s="109">
        <v>110625</v>
      </c>
      <c r="B9" s="33"/>
      <c r="C9" s="143" t="s">
        <v>87</v>
      </c>
      <c r="D9" s="109">
        <v>90000</v>
      </c>
      <c r="E9" s="109">
        <v>146107</v>
      </c>
    </row>
    <row r="10" spans="1:5" ht="24.75">
      <c r="A10" s="109">
        <v>600985</v>
      </c>
      <c r="B10" s="33"/>
      <c r="C10" s="143" t="s">
        <v>304</v>
      </c>
      <c r="D10" s="109">
        <v>488000</v>
      </c>
      <c r="E10" s="109">
        <v>1093567</v>
      </c>
    </row>
    <row r="11" spans="1:5" ht="24.75">
      <c r="A11" s="109">
        <v>19280</v>
      </c>
      <c r="B11" s="33"/>
      <c r="C11" s="143" t="s">
        <v>89</v>
      </c>
      <c r="D11" s="109">
        <v>37000</v>
      </c>
      <c r="E11" s="109">
        <v>49586</v>
      </c>
    </row>
    <row r="12" spans="1:5" ht="24.75">
      <c r="A12" s="109">
        <v>16788</v>
      </c>
      <c r="B12" s="33"/>
      <c r="C12" s="143" t="s">
        <v>167</v>
      </c>
      <c r="D12" s="109">
        <v>10000</v>
      </c>
      <c r="E12" s="109">
        <v>3540</v>
      </c>
    </row>
    <row r="13" spans="1:5" ht="24.75">
      <c r="A13" s="109">
        <v>18700</v>
      </c>
      <c r="B13" s="33"/>
      <c r="C13" s="143" t="s">
        <v>90</v>
      </c>
      <c r="D13" s="109">
        <v>17000</v>
      </c>
      <c r="E13" s="109">
        <v>18597</v>
      </c>
    </row>
    <row r="14" spans="1:5" ht="24.75">
      <c r="A14" s="109">
        <v>78097</v>
      </c>
      <c r="B14" s="33"/>
      <c r="C14" s="143" t="s">
        <v>91</v>
      </c>
      <c r="D14" s="109">
        <v>29000</v>
      </c>
      <c r="E14" s="109">
        <v>96688</v>
      </c>
    </row>
    <row r="15" spans="1:5" ht="24.75">
      <c r="A15" s="109">
        <v>156777</v>
      </c>
      <c r="B15" s="33"/>
      <c r="C15" s="143" t="s">
        <v>92</v>
      </c>
      <c r="D15" s="109">
        <v>123000</v>
      </c>
      <c r="E15" s="109">
        <v>187695</v>
      </c>
    </row>
    <row r="16" spans="1:5" ht="24.75">
      <c r="A16" s="117" t="s">
        <v>116</v>
      </c>
      <c r="B16" s="33"/>
      <c r="C16" s="143" t="s">
        <v>106</v>
      </c>
      <c r="D16" s="109">
        <v>1000</v>
      </c>
      <c r="E16" s="117" t="s">
        <v>116</v>
      </c>
    </row>
    <row r="17" spans="1:5" ht="24.75">
      <c r="A17" s="109">
        <v>48818</v>
      </c>
      <c r="B17" s="33"/>
      <c r="C17" s="144" t="s">
        <v>168</v>
      </c>
      <c r="D17" s="109">
        <v>39000</v>
      </c>
      <c r="E17" s="109">
        <v>7381</v>
      </c>
    </row>
    <row r="18" spans="1:5" ht="24.75">
      <c r="A18" s="117" t="s">
        <v>116</v>
      </c>
      <c r="B18" s="33"/>
      <c r="C18" s="143" t="s">
        <v>110</v>
      </c>
      <c r="D18" s="109">
        <v>5000</v>
      </c>
      <c r="E18" s="109">
        <v>5000</v>
      </c>
    </row>
    <row r="19" spans="1:5" ht="24.75">
      <c r="A19" s="109">
        <v>269500</v>
      </c>
      <c r="B19" s="33"/>
      <c r="C19" s="143" t="s">
        <v>311</v>
      </c>
      <c r="D19" s="109">
        <v>673000</v>
      </c>
      <c r="E19" s="117" t="s">
        <v>116</v>
      </c>
    </row>
    <row r="20" spans="1:5" ht="24.75">
      <c r="A20" s="117" t="s">
        <v>116</v>
      </c>
      <c r="B20" s="33"/>
      <c r="C20" s="143" t="s">
        <v>127</v>
      </c>
      <c r="D20" s="109">
        <v>20000</v>
      </c>
      <c r="E20" s="109">
        <v>1134</v>
      </c>
    </row>
    <row r="21" spans="1:5" ht="24.75">
      <c r="A21" s="109">
        <v>2885</v>
      </c>
      <c r="B21" s="33"/>
      <c r="C21" s="143" t="s">
        <v>135</v>
      </c>
      <c r="D21" s="109">
        <v>31000</v>
      </c>
      <c r="E21" s="117" t="s">
        <v>116</v>
      </c>
    </row>
    <row r="22" spans="1:5" ht="24.75">
      <c r="A22" s="109">
        <v>3503</v>
      </c>
      <c r="B22" s="33"/>
      <c r="C22" s="143" t="s">
        <v>138</v>
      </c>
      <c r="D22" s="109">
        <v>17000</v>
      </c>
      <c r="E22" s="109">
        <v>4828</v>
      </c>
    </row>
    <row r="23" spans="1:5" ht="24.75">
      <c r="A23" s="351">
        <f>SUM(A9:A22)</f>
        <v>1325958</v>
      </c>
      <c r="B23" s="146"/>
      <c r="C23" s="147" t="s">
        <v>170</v>
      </c>
      <c r="D23" s="351">
        <f>SUM(D9:D22)</f>
        <v>1580000</v>
      </c>
      <c r="E23" s="351">
        <f>SUM(E9:E22)</f>
        <v>1614123</v>
      </c>
    </row>
    <row r="24" spans="1:5" ht="24.75">
      <c r="A24" s="145"/>
      <c r="B24" s="31" t="s">
        <v>9</v>
      </c>
      <c r="C24" s="142" t="s">
        <v>173</v>
      </c>
      <c r="D24" s="145"/>
      <c r="E24" s="145"/>
    </row>
    <row r="25" spans="1:5" ht="24.75">
      <c r="A25" s="109">
        <v>289487</v>
      </c>
      <c r="B25" s="33"/>
      <c r="C25" s="143" t="s">
        <v>93</v>
      </c>
      <c r="D25" s="109">
        <v>16000</v>
      </c>
      <c r="E25" s="109">
        <v>170960</v>
      </c>
    </row>
    <row r="26" spans="1:5" ht="24.75">
      <c r="A26" s="109">
        <v>7000</v>
      </c>
      <c r="B26" s="33"/>
      <c r="C26" s="143" t="s">
        <v>98</v>
      </c>
      <c r="D26" s="109">
        <v>6000</v>
      </c>
      <c r="E26" s="109">
        <v>24055</v>
      </c>
    </row>
    <row r="27" spans="1:5" ht="24.75">
      <c r="A27" s="109">
        <v>820</v>
      </c>
      <c r="B27" s="33"/>
      <c r="C27" s="143" t="s">
        <v>108</v>
      </c>
      <c r="D27" s="109">
        <v>1000</v>
      </c>
      <c r="E27" s="109">
        <v>2877</v>
      </c>
    </row>
    <row r="28" spans="1:5" ht="24.75">
      <c r="A28" s="109">
        <v>9999</v>
      </c>
      <c r="B28" s="33"/>
      <c r="C28" s="143" t="s">
        <v>129</v>
      </c>
      <c r="D28" s="109">
        <v>10000</v>
      </c>
      <c r="E28" s="109">
        <v>15175</v>
      </c>
    </row>
    <row r="29" spans="1:5" ht="24.75">
      <c r="A29" s="109">
        <v>256732</v>
      </c>
      <c r="B29" s="33"/>
      <c r="C29" s="143" t="s">
        <v>334</v>
      </c>
      <c r="D29" s="109">
        <v>203000</v>
      </c>
      <c r="E29" s="109">
        <v>128985</v>
      </c>
    </row>
    <row r="30" spans="1:5" ht="24.75">
      <c r="A30" s="109">
        <v>5000</v>
      </c>
      <c r="B30" s="31"/>
      <c r="C30" s="143" t="s">
        <v>551</v>
      </c>
      <c r="D30" s="109">
        <v>12000</v>
      </c>
      <c r="E30" s="109">
        <v>12000</v>
      </c>
    </row>
    <row r="31" spans="1:5" ht="24.75">
      <c r="A31" s="351">
        <f>SUM(A25:A30)</f>
        <v>569038</v>
      </c>
      <c r="B31" s="146"/>
      <c r="C31" s="147" t="s">
        <v>177</v>
      </c>
      <c r="D31" s="351">
        <f>SUM(D25:D30)</f>
        <v>248000</v>
      </c>
      <c r="E31" s="351">
        <f>SUM(E25:E30)</f>
        <v>354052</v>
      </c>
    </row>
    <row r="32" spans="1:5" ht="24.75">
      <c r="A32" s="145"/>
      <c r="B32" s="31" t="s">
        <v>10</v>
      </c>
      <c r="C32" s="142" t="s">
        <v>180</v>
      </c>
      <c r="D32" s="145"/>
      <c r="E32" s="145"/>
    </row>
    <row r="33" spans="1:5" ht="24.75">
      <c r="A33" s="109">
        <v>7000</v>
      </c>
      <c r="B33" s="31"/>
      <c r="C33" s="143" t="s">
        <v>552</v>
      </c>
      <c r="D33" s="109">
        <v>6000</v>
      </c>
      <c r="E33" s="109">
        <v>6000</v>
      </c>
    </row>
    <row r="34" spans="1:5" ht="24.75">
      <c r="A34" s="117" t="s">
        <v>116</v>
      </c>
      <c r="B34" s="160"/>
      <c r="C34" s="143" t="s">
        <v>553</v>
      </c>
      <c r="D34" s="109">
        <v>2000</v>
      </c>
      <c r="E34" s="117" t="s">
        <v>116</v>
      </c>
    </row>
    <row r="35" spans="1:5" ht="24.75">
      <c r="A35" s="109">
        <v>2061</v>
      </c>
      <c r="B35" s="160"/>
      <c r="C35" s="143" t="s">
        <v>181</v>
      </c>
      <c r="D35" s="109">
        <v>3000</v>
      </c>
      <c r="E35" s="109">
        <v>1145</v>
      </c>
    </row>
    <row r="36" spans="1:5" ht="24.75">
      <c r="A36" s="109">
        <v>187872</v>
      </c>
      <c r="B36" s="160"/>
      <c r="C36" s="143" t="s">
        <v>182</v>
      </c>
      <c r="D36" s="109">
        <v>161000</v>
      </c>
      <c r="E36" s="109">
        <v>78486</v>
      </c>
    </row>
    <row r="37" spans="1:5" ht="24.75">
      <c r="A37" s="109">
        <v>4619733</v>
      </c>
      <c r="B37" s="33"/>
      <c r="C37" s="148" t="s">
        <v>100</v>
      </c>
      <c r="D37" s="109">
        <v>3167000</v>
      </c>
      <c r="E37" s="109">
        <v>1596143</v>
      </c>
    </row>
    <row r="38" spans="1:5" ht="24.75">
      <c r="A38" s="109">
        <v>2509877</v>
      </c>
      <c r="B38" s="33"/>
      <c r="C38" s="148" t="s">
        <v>112</v>
      </c>
      <c r="D38" s="109">
        <v>2323000</v>
      </c>
      <c r="E38" s="109">
        <v>1559374</v>
      </c>
    </row>
    <row r="39" spans="1:5" ht="24.75">
      <c r="A39" s="109">
        <v>558546</v>
      </c>
      <c r="B39" s="33"/>
      <c r="C39" s="143" t="s">
        <v>183</v>
      </c>
      <c r="D39" s="109">
        <v>524000</v>
      </c>
      <c r="E39" s="109">
        <v>132265</v>
      </c>
    </row>
    <row r="40" spans="1:5" ht="24.75">
      <c r="A40" s="109">
        <v>6104</v>
      </c>
      <c r="B40" s="33"/>
      <c r="C40" s="143" t="s">
        <v>338</v>
      </c>
      <c r="D40" s="109">
        <v>7000</v>
      </c>
      <c r="E40" s="109">
        <v>253206</v>
      </c>
    </row>
    <row r="41" spans="1:5" ht="24.75">
      <c r="A41" s="117" t="s">
        <v>116</v>
      </c>
      <c r="B41" s="33"/>
      <c r="C41" s="143" t="s">
        <v>339</v>
      </c>
      <c r="D41" s="109">
        <v>14000</v>
      </c>
      <c r="E41" s="117" t="s">
        <v>116</v>
      </c>
    </row>
    <row r="42" spans="1:5" ht="24.75">
      <c r="A42" s="117" t="s">
        <v>116</v>
      </c>
      <c r="B42" s="33"/>
      <c r="C42" s="143" t="s">
        <v>132</v>
      </c>
      <c r="D42" s="109">
        <v>15000</v>
      </c>
      <c r="E42" s="109">
        <v>46866</v>
      </c>
    </row>
    <row r="43" spans="1:5" ht="24.75">
      <c r="A43" s="109">
        <v>29492</v>
      </c>
      <c r="B43" s="33"/>
      <c r="C43" s="143" t="s">
        <v>133</v>
      </c>
      <c r="D43" s="109">
        <v>165000</v>
      </c>
      <c r="E43" s="109">
        <v>15123</v>
      </c>
    </row>
    <row r="44" spans="1:5" ht="24.75">
      <c r="A44" s="109">
        <v>175207</v>
      </c>
      <c r="B44" s="33"/>
      <c r="C44" s="143" t="s">
        <v>187</v>
      </c>
      <c r="D44" s="109">
        <v>143000</v>
      </c>
      <c r="E44" s="109">
        <v>158778</v>
      </c>
    </row>
    <row r="45" spans="1:5" ht="24.75">
      <c r="A45" s="109">
        <v>36520</v>
      </c>
      <c r="B45" s="33"/>
      <c r="C45" s="143" t="s">
        <v>554</v>
      </c>
      <c r="D45" s="109">
        <v>30000</v>
      </c>
      <c r="E45" s="109">
        <v>1766</v>
      </c>
    </row>
    <row r="46" spans="1:5" ht="24.75">
      <c r="A46" s="352">
        <f>SUM(A33:A45)</f>
        <v>8132412</v>
      </c>
      <c r="B46" s="146"/>
      <c r="C46" s="11" t="s">
        <v>188</v>
      </c>
      <c r="D46" s="352">
        <f>SUM(D33:D45)</f>
        <v>6560000</v>
      </c>
      <c r="E46" s="352">
        <f>SUM(E33:E45)</f>
        <v>3849152</v>
      </c>
    </row>
    <row r="47" ht="12.75">
      <c r="C47" s="61" t="s">
        <v>555</v>
      </c>
    </row>
    <row r="52" spans="1:5" ht="24.75">
      <c r="A52" s="91" t="s">
        <v>556</v>
      </c>
      <c r="B52" s="91"/>
      <c r="C52" s="91"/>
      <c r="D52" s="91"/>
      <c r="E52" s="91"/>
    </row>
    <row r="53" spans="1:5" ht="27.75">
      <c r="A53" s="93" t="s">
        <v>550</v>
      </c>
      <c r="B53" s="353"/>
      <c r="C53" s="354"/>
      <c r="D53" s="355"/>
      <c r="E53" s="355"/>
    </row>
    <row r="54" spans="1:5" ht="27.75">
      <c r="A54" s="93" t="s">
        <v>271</v>
      </c>
      <c r="B54" s="132"/>
      <c r="C54" s="132"/>
      <c r="D54" s="132"/>
      <c r="E54" s="132"/>
    </row>
    <row r="55" spans="1:5" ht="24.75">
      <c r="A55" s="95"/>
      <c r="B55" s="133"/>
      <c r="C55" s="95"/>
      <c r="D55" s="95"/>
      <c r="E55" s="151" t="s">
        <v>86</v>
      </c>
    </row>
    <row r="56" spans="1:5" ht="24.75">
      <c r="A56" s="163" t="s">
        <v>2</v>
      </c>
      <c r="B56" s="134"/>
      <c r="C56" s="135"/>
      <c r="D56" s="348" t="s">
        <v>82</v>
      </c>
      <c r="E56" s="349"/>
    </row>
    <row r="57" spans="1:5" ht="27.75">
      <c r="A57" s="167" t="s">
        <v>35</v>
      </c>
      <c r="B57" s="36" t="s">
        <v>3</v>
      </c>
      <c r="C57" s="350"/>
      <c r="D57" s="168" t="s">
        <v>4</v>
      </c>
      <c r="E57" s="168" t="s">
        <v>2</v>
      </c>
    </row>
    <row r="58" spans="1:5" ht="24.75">
      <c r="A58" s="169">
        <v>2016</v>
      </c>
      <c r="B58" s="138"/>
      <c r="C58" s="139"/>
      <c r="D58" s="171"/>
      <c r="E58" s="171"/>
    </row>
    <row r="59" spans="1:5" ht="24.75">
      <c r="A59" s="140"/>
      <c r="B59" s="141" t="s">
        <v>11</v>
      </c>
      <c r="C59" s="142" t="s">
        <v>189</v>
      </c>
      <c r="D59" s="140"/>
      <c r="E59" s="140"/>
    </row>
    <row r="60" spans="1:5" ht="24.75">
      <c r="A60" s="109">
        <v>5589819</v>
      </c>
      <c r="B60" s="33"/>
      <c r="C60" s="143" t="s">
        <v>99</v>
      </c>
      <c r="D60" s="109">
        <v>4244000</v>
      </c>
      <c r="E60" s="109">
        <v>3659734</v>
      </c>
    </row>
    <row r="61" spans="1:5" ht="24.75">
      <c r="A61" s="351">
        <f>SUM(A59:A60)</f>
        <v>5589819</v>
      </c>
      <c r="B61" s="146"/>
      <c r="C61" s="147" t="s">
        <v>190</v>
      </c>
      <c r="D61" s="351">
        <f>SUM(D59:D60)</f>
        <v>4244000</v>
      </c>
      <c r="E61" s="351">
        <f>SUM(E59:E60)</f>
        <v>3659734</v>
      </c>
    </row>
    <row r="62" spans="1:5" ht="24.75">
      <c r="A62" s="145"/>
      <c r="B62" s="31" t="s">
        <v>12</v>
      </c>
      <c r="C62" s="142" t="s">
        <v>191</v>
      </c>
      <c r="D62" s="145"/>
      <c r="E62" s="145"/>
    </row>
    <row r="63" spans="1:5" ht="24.75">
      <c r="A63" s="109">
        <v>120265</v>
      </c>
      <c r="B63" s="33"/>
      <c r="C63" s="143" t="s">
        <v>101</v>
      </c>
      <c r="D63" s="109">
        <v>73000</v>
      </c>
      <c r="E63" s="109">
        <v>151323</v>
      </c>
    </row>
    <row r="64" spans="1:5" ht="24.75">
      <c r="A64" s="109">
        <v>1990</v>
      </c>
      <c r="B64" s="33"/>
      <c r="C64" s="143" t="s">
        <v>111</v>
      </c>
      <c r="D64" s="109">
        <v>3000</v>
      </c>
      <c r="E64" s="117" t="s">
        <v>116</v>
      </c>
    </row>
    <row r="65" spans="1:5" ht="24.75">
      <c r="A65" s="109">
        <v>174477</v>
      </c>
      <c r="B65" s="33"/>
      <c r="C65" s="143" t="s">
        <v>557</v>
      </c>
      <c r="D65" s="109">
        <v>142000</v>
      </c>
      <c r="E65" s="109">
        <v>189455</v>
      </c>
    </row>
    <row r="66" spans="1:5" ht="24.75">
      <c r="A66" s="109">
        <v>1100</v>
      </c>
      <c r="B66" s="33"/>
      <c r="C66" s="143" t="s">
        <v>142</v>
      </c>
      <c r="D66" s="109">
        <v>46000</v>
      </c>
      <c r="E66" s="109">
        <v>9476</v>
      </c>
    </row>
    <row r="67" spans="1:5" ht="24.75">
      <c r="A67" s="352">
        <f>SUM(A63:A66)</f>
        <v>297832</v>
      </c>
      <c r="B67" s="146"/>
      <c r="C67" s="11" t="s">
        <v>194</v>
      </c>
      <c r="D67" s="352">
        <f>SUM(D63:D66)</f>
        <v>264000</v>
      </c>
      <c r="E67" s="352">
        <f>SUM(E63:E66)</f>
        <v>350254</v>
      </c>
    </row>
    <row r="68" spans="1:5" ht="24.75">
      <c r="A68" s="145"/>
      <c r="B68" s="31" t="s">
        <v>16</v>
      </c>
      <c r="C68" s="142" t="s">
        <v>195</v>
      </c>
      <c r="D68" s="145"/>
      <c r="E68" s="145"/>
    </row>
    <row r="69" spans="1:5" ht="24.75">
      <c r="A69" s="109">
        <v>4000</v>
      </c>
      <c r="B69" s="33"/>
      <c r="C69" s="143" t="s">
        <v>87</v>
      </c>
      <c r="D69" s="109">
        <v>438000</v>
      </c>
      <c r="E69" s="109">
        <v>51585</v>
      </c>
    </row>
    <row r="70" spans="1:5" ht="24.75">
      <c r="A70" s="109">
        <v>413562</v>
      </c>
      <c r="B70" s="33"/>
      <c r="C70" s="143" t="s">
        <v>197</v>
      </c>
      <c r="D70" s="109">
        <v>334000</v>
      </c>
      <c r="E70" s="109">
        <v>27162</v>
      </c>
    </row>
    <row r="71" spans="1:5" ht="24.75">
      <c r="A71" s="109">
        <v>508163</v>
      </c>
      <c r="B71" s="33"/>
      <c r="C71" s="143" t="s">
        <v>558</v>
      </c>
      <c r="D71" s="109">
        <v>388000</v>
      </c>
      <c r="E71" s="117" t="s">
        <v>116</v>
      </c>
    </row>
    <row r="72" spans="1:5" ht="24.75">
      <c r="A72" s="109">
        <v>60580</v>
      </c>
      <c r="B72" s="153"/>
      <c r="C72" s="143" t="s">
        <v>107</v>
      </c>
      <c r="D72" s="109">
        <v>49000</v>
      </c>
      <c r="E72" s="109">
        <v>58421</v>
      </c>
    </row>
    <row r="73" spans="1:5" ht="24.75">
      <c r="A73" s="109">
        <v>23885</v>
      </c>
      <c r="B73" s="153"/>
      <c r="C73" s="143" t="s">
        <v>559</v>
      </c>
      <c r="D73" s="109">
        <v>19000</v>
      </c>
      <c r="E73" s="109">
        <v>8444</v>
      </c>
    </row>
    <row r="74" spans="1:5" ht="24.75">
      <c r="A74" s="351">
        <f>SUM(A69:A73)</f>
        <v>1010190</v>
      </c>
      <c r="B74" s="154"/>
      <c r="C74" s="147" t="s">
        <v>201</v>
      </c>
      <c r="D74" s="351">
        <f>SUM(D69:D73)</f>
        <v>1228000</v>
      </c>
      <c r="E74" s="351">
        <f>SUM(E69:E73)</f>
        <v>145612</v>
      </c>
    </row>
    <row r="75" spans="1:5" ht="24.75">
      <c r="A75" s="145"/>
      <c r="B75" s="31" t="s">
        <v>40</v>
      </c>
      <c r="C75" s="356" t="s">
        <v>560</v>
      </c>
      <c r="D75" s="145"/>
      <c r="E75" s="145"/>
    </row>
    <row r="76" spans="1:5" ht="24.75">
      <c r="A76" s="109">
        <v>4000</v>
      </c>
      <c r="B76" s="31"/>
      <c r="C76" s="143" t="s">
        <v>561</v>
      </c>
      <c r="D76" s="109">
        <v>3000</v>
      </c>
      <c r="E76" s="109">
        <v>3000</v>
      </c>
    </row>
    <row r="77" spans="1:5" ht="24.75">
      <c r="A77" s="109">
        <v>35487</v>
      </c>
      <c r="B77" s="33"/>
      <c r="C77" s="143" t="s">
        <v>94</v>
      </c>
      <c r="D77" s="109">
        <v>35000</v>
      </c>
      <c r="E77" s="109">
        <v>37380</v>
      </c>
    </row>
    <row r="78" spans="1:5" ht="24.75">
      <c r="A78" s="109">
        <v>14255</v>
      </c>
      <c r="B78" s="33"/>
      <c r="C78" s="143" t="s">
        <v>204</v>
      </c>
      <c r="D78" s="109">
        <v>12000</v>
      </c>
      <c r="E78" s="109">
        <v>1472</v>
      </c>
    </row>
    <row r="79" spans="1:5" ht="24.75">
      <c r="A79" s="109">
        <v>12765</v>
      </c>
      <c r="B79" s="33"/>
      <c r="C79" s="143" t="s">
        <v>205</v>
      </c>
      <c r="D79" s="109">
        <v>11000</v>
      </c>
      <c r="E79" s="117" t="s">
        <v>116</v>
      </c>
    </row>
    <row r="80" spans="1:5" ht="24.75">
      <c r="A80" s="109">
        <v>33962</v>
      </c>
      <c r="B80" s="33"/>
      <c r="C80" s="143" t="s">
        <v>118</v>
      </c>
      <c r="D80" s="109">
        <v>23000</v>
      </c>
      <c r="E80" s="109">
        <v>17714</v>
      </c>
    </row>
    <row r="81" spans="1:5" ht="24.75">
      <c r="A81" s="109">
        <v>157803</v>
      </c>
      <c r="B81" s="33"/>
      <c r="C81" s="143" t="s">
        <v>126</v>
      </c>
      <c r="D81" s="109">
        <v>199000</v>
      </c>
      <c r="E81" s="109">
        <v>199220</v>
      </c>
    </row>
    <row r="82" spans="1:5" ht="24.75">
      <c r="A82" s="117" t="s">
        <v>116</v>
      </c>
      <c r="B82" s="33"/>
      <c r="C82" s="143" t="s">
        <v>130</v>
      </c>
      <c r="D82" s="109">
        <v>42000</v>
      </c>
      <c r="E82" s="109">
        <v>42000</v>
      </c>
    </row>
    <row r="83" spans="1:5" ht="24.75">
      <c r="A83" s="109">
        <v>74000</v>
      </c>
      <c r="B83" s="33"/>
      <c r="C83" s="143" t="s">
        <v>562</v>
      </c>
      <c r="D83" s="109">
        <v>60000</v>
      </c>
      <c r="E83" s="109">
        <v>120164</v>
      </c>
    </row>
    <row r="84" spans="1:5" ht="24.75">
      <c r="A84" s="109">
        <v>378025</v>
      </c>
      <c r="B84" s="33"/>
      <c r="C84" s="143" t="s">
        <v>357</v>
      </c>
      <c r="D84" s="109">
        <v>85000</v>
      </c>
      <c r="E84" s="109">
        <v>171766</v>
      </c>
    </row>
    <row r="85" spans="1:5" ht="24.75">
      <c r="A85" s="351">
        <f>SUM(A76:A84)</f>
        <v>710297</v>
      </c>
      <c r="B85" s="146"/>
      <c r="C85" s="147" t="s">
        <v>207</v>
      </c>
      <c r="D85" s="351">
        <f>SUM(D76:D84)</f>
        <v>470000</v>
      </c>
      <c r="E85" s="351">
        <f>SUM(E76:E84)</f>
        <v>592716</v>
      </c>
    </row>
    <row r="86" spans="1:5" ht="24.75">
      <c r="A86" s="145"/>
      <c r="B86" s="31" t="s">
        <v>17</v>
      </c>
      <c r="C86" s="142" t="s">
        <v>208</v>
      </c>
      <c r="D86" s="145"/>
      <c r="E86" s="145"/>
    </row>
    <row r="87" spans="1:5" ht="24.75">
      <c r="A87" s="117" t="s">
        <v>116</v>
      </c>
      <c r="B87" s="33"/>
      <c r="C87" s="143" t="s">
        <v>96</v>
      </c>
      <c r="D87" s="109">
        <v>2000</v>
      </c>
      <c r="E87" s="109">
        <v>125</v>
      </c>
    </row>
    <row r="88" spans="1:5" ht="24.75">
      <c r="A88" s="352"/>
      <c r="B88" s="146"/>
      <c r="C88" s="11" t="s">
        <v>210</v>
      </c>
      <c r="D88" s="352">
        <f>SUM(D87:D87)</f>
        <v>2000</v>
      </c>
      <c r="E88" s="352">
        <f>SUM(E87:E87)</f>
        <v>125</v>
      </c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286" t="s">
        <v>563</v>
      </c>
      <c r="D90" s="1"/>
      <c r="E90" s="1"/>
    </row>
    <row r="91" ht="12.75">
      <c r="C91" s="61"/>
    </row>
    <row r="95" spans="1:5" ht="24.75">
      <c r="A95" s="91" t="s">
        <v>556</v>
      </c>
      <c r="B95" s="91"/>
      <c r="C95" s="91"/>
      <c r="D95" s="91"/>
      <c r="E95" s="91"/>
    </row>
    <row r="96" spans="1:5" ht="27.75">
      <c r="A96" s="93" t="s">
        <v>550</v>
      </c>
      <c r="B96" s="353"/>
      <c r="C96" s="354"/>
      <c r="D96" s="355"/>
      <c r="E96" s="355"/>
    </row>
    <row r="97" spans="1:5" ht="27.75">
      <c r="A97" s="93" t="s">
        <v>271</v>
      </c>
      <c r="B97" s="132"/>
      <c r="C97" s="132"/>
      <c r="D97" s="132"/>
      <c r="E97" s="132"/>
    </row>
    <row r="98" spans="1:5" ht="24.75">
      <c r="A98" s="95"/>
      <c r="B98" s="133"/>
      <c r="C98" s="95"/>
      <c r="D98" s="95"/>
      <c r="E98" s="151" t="s">
        <v>86</v>
      </c>
    </row>
    <row r="99" spans="1:5" ht="24.75">
      <c r="A99" s="163" t="s">
        <v>2</v>
      </c>
      <c r="B99" s="134"/>
      <c r="C99" s="135"/>
      <c r="D99" s="348" t="s">
        <v>82</v>
      </c>
      <c r="E99" s="349"/>
    </row>
    <row r="100" spans="1:5" ht="27.75">
      <c r="A100" s="167" t="s">
        <v>35</v>
      </c>
      <c r="B100" s="36" t="s">
        <v>3</v>
      </c>
      <c r="C100" s="137"/>
      <c r="D100" s="168" t="s">
        <v>4</v>
      </c>
      <c r="E100" s="168" t="s">
        <v>2</v>
      </c>
    </row>
    <row r="101" spans="1:5" ht="24.75">
      <c r="A101" s="169">
        <v>2016</v>
      </c>
      <c r="B101" s="138"/>
      <c r="C101" s="133"/>
      <c r="D101" s="171"/>
      <c r="E101" s="171"/>
    </row>
    <row r="102" spans="1:5" ht="24.75">
      <c r="A102" s="145"/>
      <c r="B102" s="141" t="s">
        <v>19</v>
      </c>
      <c r="C102" s="142" t="s">
        <v>211</v>
      </c>
      <c r="D102" s="145"/>
      <c r="E102" s="145"/>
    </row>
    <row r="103" spans="1:5" ht="24.75">
      <c r="A103" s="109">
        <v>3450</v>
      </c>
      <c r="B103" s="141"/>
      <c r="C103" s="143" t="s">
        <v>564</v>
      </c>
      <c r="D103" s="109">
        <v>3000</v>
      </c>
      <c r="E103" s="109">
        <v>3000</v>
      </c>
    </row>
    <row r="104" spans="1:5" ht="24.75">
      <c r="A104" s="109">
        <v>96223</v>
      </c>
      <c r="B104" s="33"/>
      <c r="C104" s="143" t="s">
        <v>97</v>
      </c>
      <c r="D104" s="109">
        <v>89000</v>
      </c>
      <c r="E104" s="109">
        <v>14070</v>
      </c>
    </row>
    <row r="105" spans="1:5" ht="24.75">
      <c r="A105" s="352">
        <f>SUM(A103:A104)</f>
        <v>99673</v>
      </c>
      <c r="B105" s="146"/>
      <c r="C105" s="195" t="s">
        <v>213</v>
      </c>
      <c r="D105" s="352">
        <f>SUM(D103:D104)</f>
        <v>92000</v>
      </c>
      <c r="E105" s="352">
        <f>SUM(E103:E104)</f>
        <v>17070</v>
      </c>
    </row>
    <row r="106" spans="1:5" ht="24.75">
      <c r="A106" s="307"/>
      <c r="B106" s="31" t="s">
        <v>22</v>
      </c>
      <c r="C106" s="159" t="s">
        <v>214</v>
      </c>
      <c r="D106" s="307"/>
      <c r="E106" s="307"/>
    </row>
    <row r="107" spans="1:5" ht="24.75">
      <c r="A107" s="109">
        <v>66236</v>
      </c>
      <c r="B107" s="31"/>
      <c r="C107" s="143" t="s">
        <v>215</v>
      </c>
      <c r="D107" s="109">
        <v>56000</v>
      </c>
      <c r="E107" s="109">
        <v>154763</v>
      </c>
    </row>
    <row r="108" spans="1:5" ht="24.75">
      <c r="A108" s="109">
        <v>15500</v>
      </c>
      <c r="B108" s="357"/>
      <c r="C108" s="143" t="s">
        <v>216</v>
      </c>
      <c r="D108" s="337">
        <v>12000</v>
      </c>
      <c r="E108" s="109">
        <v>6865</v>
      </c>
    </row>
    <row r="109" spans="1:5" ht="24.75">
      <c r="A109" s="314">
        <v>25752</v>
      </c>
      <c r="B109" s="1"/>
      <c r="C109" s="143" t="s">
        <v>145</v>
      </c>
      <c r="D109" s="358">
        <v>14000</v>
      </c>
      <c r="E109" s="314">
        <v>8079</v>
      </c>
    </row>
    <row r="110" spans="1:5" ht="24.75">
      <c r="A110" s="109">
        <f>SUM(A107:A109)</f>
        <v>107488</v>
      </c>
      <c r="B110" s="146"/>
      <c r="C110" s="11" t="s">
        <v>218</v>
      </c>
      <c r="D110" s="109">
        <f>SUM(D107:D109)</f>
        <v>82000</v>
      </c>
      <c r="E110" s="109">
        <f>SUM(E107:E109)</f>
        <v>169707</v>
      </c>
    </row>
    <row r="111" spans="1:5" ht="24.75">
      <c r="A111" s="145"/>
      <c r="B111" s="31" t="s">
        <v>23</v>
      </c>
      <c r="C111" s="142" t="s">
        <v>219</v>
      </c>
      <c r="D111" s="145"/>
      <c r="E111" s="145"/>
    </row>
    <row r="112" spans="1:5" ht="24.75">
      <c r="A112" s="83"/>
      <c r="B112" s="31"/>
      <c r="C112" s="144" t="s">
        <v>565</v>
      </c>
      <c r="D112" s="83"/>
      <c r="E112" s="83"/>
    </row>
    <row r="113" spans="1:5" ht="24.75">
      <c r="A113" s="117" t="s">
        <v>116</v>
      </c>
      <c r="B113" s="359"/>
      <c r="C113" s="144" t="s">
        <v>566</v>
      </c>
      <c r="D113" s="117" t="s">
        <v>116</v>
      </c>
      <c r="E113" s="109">
        <v>296000</v>
      </c>
    </row>
    <row r="114" spans="1:5" ht="24.75">
      <c r="A114" s="109">
        <v>16454</v>
      </c>
      <c r="B114" s="33"/>
      <c r="C114" s="143" t="s">
        <v>95</v>
      </c>
      <c r="D114" s="109">
        <v>19000</v>
      </c>
      <c r="E114" s="109">
        <v>50115</v>
      </c>
    </row>
    <row r="115" spans="1:5" ht="24.75">
      <c r="A115" s="109">
        <v>67228</v>
      </c>
      <c r="B115" s="33"/>
      <c r="C115" s="143" t="s">
        <v>117</v>
      </c>
      <c r="D115" s="109">
        <v>55000</v>
      </c>
      <c r="E115" s="109">
        <v>66070</v>
      </c>
    </row>
    <row r="116" spans="1:5" ht="24.75">
      <c r="A116" s="109">
        <v>146749</v>
      </c>
      <c r="B116" s="33"/>
      <c r="C116" s="143" t="s">
        <v>124</v>
      </c>
      <c r="D116" s="109">
        <v>119000</v>
      </c>
      <c r="E116" s="117" t="s">
        <v>116</v>
      </c>
    </row>
    <row r="117" spans="1:5" ht="24.75">
      <c r="A117" s="109">
        <v>5787</v>
      </c>
      <c r="B117" s="33"/>
      <c r="C117" s="143" t="s">
        <v>567</v>
      </c>
      <c r="D117" s="109">
        <v>37000</v>
      </c>
      <c r="E117" s="109">
        <v>3370</v>
      </c>
    </row>
    <row r="118" spans="1:5" ht="24.75">
      <c r="A118" s="117" t="s">
        <v>116</v>
      </c>
      <c r="B118" s="33"/>
      <c r="C118" s="143" t="s">
        <v>371</v>
      </c>
      <c r="D118" s="117" t="s">
        <v>116</v>
      </c>
      <c r="E118" s="109">
        <v>14224</v>
      </c>
    </row>
    <row r="119" spans="1:5" ht="24.75">
      <c r="A119" s="117" t="s">
        <v>116</v>
      </c>
      <c r="B119" s="33"/>
      <c r="C119" s="143" t="s">
        <v>148</v>
      </c>
      <c r="D119" s="117" t="s">
        <v>116</v>
      </c>
      <c r="E119" s="109">
        <v>81821</v>
      </c>
    </row>
    <row r="120" spans="1:5" ht="24.75">
      <c r="A120" s="351">
        <f>SUM(A113:A119)</f>
        <v>236218</v>
      </c>
      <c r="B120" s="59"/>
      <c r="C120" s="147" t="s">
        <v>220</v>
      </c>
      <c r="D120" s="351">
        <f>SUM(D113:D119)</f>
        <v>230000</v>
      </c>
      <c r="E120" s="351">
        <f>SUM(E113:E119)</f>
        <v>511600</v>
      </c>
    </row>
    <row r="121" spans="1:5" ht="24.75">
      <c r="A121" s="352">
        <f>SUM(A23+A31+A46+A61+A67+A74+A85+A88+A105+A110+A120)</f>
        <v>18078925</v>
      </c>
      <c r="B121" s="146"/>
      <c r="C121" s="195" t="s">
        <v>159</v>
      </c>
      <c r="D121" s="352">
        <f>SUM(D23+D31+D46+D61+D67+D74+D85+D88+D105+D110+D120)</f>
        <v>15000000</v>
      </c>
      <c r="E121" s="352">
        <f>SUM(E23+E31+E46+E61+E67+E74+E85+E88+E105+E110+E120)</f>
        <v>11264145</v>
      </c>
    </row>
    <row r="122" spans="1:5" ht="23.25">
      <c r="A122" s="300"/>
      <c r="B122" s="300"/>
      <c r="C122" s="300"/>
      <c r="D122" s="300"/>
      <c r="E122" s="300"/>
    </row>
    <row r="123" spans="1:5" ht="23.25">
      <c r="A123" s="275"/>
      <c r="B123" s="275"/>
      <c r="C123" s="275"/>
      <c r="D123" s="275"/>
      <c r="E123" s="275"/>
    </row>
    <row r="124" spans="1:5" ht="23.25">
      <c r="A124" s="275"/>
      <c r="B124" s="275"/>
      <c r="C124" s="275"/>
      <c r="D124" s="275"/>
      <c r="E124" s="275"/>
    </row>
    <row r="125" spans="1:5" ht="23.25">
      <c r="A125" s="275"/>
      <c r="B125" s="275"/>
      <c r="C125" s="275"/>
      <c r="D125" s="275"/>
      <c r="E125" s="275"/>
    </row>
    <row r="127" ht="12.75">
      <c r="C127" s="61" t="s">
        <v>568</v>
      </c>
    </row>
  </sheetData>
  <sheetProtection/>
  <mergeCells count="13">
    <mergeCell ref="A125:E125"/>
    <mergeCell ref="A95:E95"/>
    <mergeCell ref="D100:D101"/>
    <mergeCell ref="E100:E101"/>
    <mergeCell ref="A122:E122"/>
    <mergeCell ref="A123:E123"/>
    <mergeCell ref="A124:E124"/>
    <mergeCell ref="A1:E1"/>
    <mergeCell ref="D6:D7"/>
    <mergeCell ref="E6:E7"/>
    <mergeCell ref="A52:E52"/>
    <mergeCell ref="D57:D58"/>
    <mergeCell ref="E57:E58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117"/>
  <sheetViews>
    <sheetView rightToLeft="1" zoomScalePageLayoutView="0" workbookViewId="0" topLeftCell="A1">
      <selection activeCell="A2" sqref="A2:D2"/>
    </sheetView>
  </sheetViews>
  <sheetFormatPr defaultColWidth="9.140625" defaultRowHeight="12.75"/>
  <cols>
    <col min="1" max="1" width="15.7109375" style="389" customWidth="1"/>
    <col min="2" max="2" width="32.140625" style="389" customWidth="1"/>
    <col min="3" max="4" width="15.7109375" style="389" customWidth="1"/>
  </cols>
  <sheetData>
    <row r="2" spans="1:4" ht="24.75">
      <c r="A2" s="360" t="s">
        <v>569</v>
      </c>
      <c r="B2" s="360"/>
      <c r="C2" s="360"/>
      <c r="D2" s="360"/>
    </row>
    <row r="3" spans="1:4" ht="27.75">
      <c r="A3" s="197" t="s">
        <v>570</v>
      </c>
      <c r="B3" s="199"/>
      <c r="C3" s="199"/>
      <c r="D3" s="199"/>
    </row>
    <row r="4" spans="1:4" ht="27.75">
      <c r="A4" s="197" t="s">
        <v>289</v>
      </c>
      <c r="B4" s="199"/>
      <c r="C4" s="199"/>
      <c r="D4" s="199"/>
    </row>
    <row r="5" spans="1:4" ht="24.75">
      <c r="A5" s="361"/>
      <c r="B5" s="361"/>
      <c r="C5" s="361"/>
      <c r="D5" s="362" t="s">
        <v>86</v>
      </c>
    </row>
    <row r="6" spans="1:4" ht="24.75">
      <c r="A6" s="363" t="s">
        <v>165</v>
      </c>
      <c r="B6" s="364"/>
      <c r="C6" s="365" t="s">
        <v>82</v>
      </c>
      <c r="D6" s="207"/>
    </row>
    <row r="7" spans="1:4" ht="27.75">
      <c r="A7" s="366" t="s">
        <v>35</v>
      </c>
      <c r="B7" s="367" t="s">
        <v>3</v>
      </c>
      <c r="C7" s="168" t="s">
        <v>4</v>
      </c>
      <c r="D7" s="168" t="s">
        <v>2</v>
      </c>
    </row>
    <row r="8" spans="1:4" ht="24.75">
      <c r="A8" s="368">
        <v>2016</v>
      </c>
      <c r="B8" s="369"/>
      <c r="C8" s="171"/>
      <c r="D8" s="171"/>
    </row>
    <row r="9" spans="1:4" ht="24.75">
      <c r="A9" s="370"/>
      <c r="B9" s="371" t="s">
        <v>571</v>
      </c>
      <c r="C9" s="372"/>
      <c r="D9" s="370"/>
    </row>
    <row r="10" spans="1:4" ht="24.75">
      <c r="A10" s="373"/>
      <c r="B10" s="308" t="s">
        <v>572</v>
      </c>
      <c r="C10" s="309"/>
      <c r="D10" s="307"/>
    </row>
    <row r="11" spans="1:4" ht="24.75">
      <c r="A11" s="109">
        <v>3345896</v>
      </c>
      <c r="B11" s="57" t="s">
        <v>573</v>
      </c>
      <c r="C11" s="111">
        <v>3091935</v>
      </c>
      <c r="D11" s="109">
        <v>2490719</v>
      </c>
    </row>
    <row r="12" spans="1:4" ht="24.75">
      <c r="A12" s="109">
        <v>907347</v>
      </c>
      <c r="B12" s="374" t="s">
        <v>574</v>
      </c>
      <c r="C12" s="111">
        <v>947892</v>
      </c>
      <c r="D12" s="109">
        <v>1182270</v>
      </c>
    </row>
    <row r="13" spans="1:4" ht="24.75">
      <c r="A13" s="109">
        <v>4667618</v>
      </c>
      <c r="B13" s="57" t="s">
        <v>575</v>
      </c>
      <c r="C13" s="111">
        <v>3292779</v>
      </c>
      <c r="D13" s="109">
        <v>1173768</v>
      </c>
    </row>
    <row r="14" spans="1:4" ht="24.75">
      <c r="A14" s="109">
        <v>3679917</v>
      </c>
      <c r="B14" s="57" t="s">
        <v>576</v>
      </c>
      <c r="C14" s="111">
        <v>2272905</v>
      </c>
      <c r="D14" s="109">
        <v>2104131</v>
      </c>
    </row>
    <row r="15" spans="1:4" ht="24.75">
      <c r="A15" s="375">
        <f>SUM(A11:A14)</f>
        <v>12600778</v>
      </c>
      <c r="B15" s="255" t="s">
        <v>577</v>
      </c>
      <c r="C15" s="376">
        <f>SUM(C11:C14)</f>
        <v>9605511</v>
      </c>
      <c r="D15" s="375">
        <f>SUM(D11:D14)</f>
        <v>6950888</v>
      </c>
    </row>
    <row r="16" spans="1:4" ht="24.75">
      <c r="A16" s="377"/>
      <c r="B16" s="371" t="s">
        <v>578</v>
      </c>
      <c r="C16" s="378"/>
      <c r="D16" s="377"/>
    </row>
    <row r="17" spans="1:4" ht="24.75">
      <c r="A17" s="379">
        <v>1228244</v>
      </c>
      <c r="B17" s="254" t="s">
        <v>579</v>
      </c>
      <c r="C17" s="380">
        <v>1040238</v>
      </c>
      <c r="D17" s="379">
        <v>564787</v>
      </c>
    </row>
    <row r="18" spans="1:4" ht="24.75">
      <c r="A18" s="379">
        <v>12519</v>
      </c>
      <c r="B18" s="254" t="s">
        <v>580</v>
      </c>
      <c r="C18" s="380">
        <v>10175</v>
      </c>
      <c r="D18" s="379">
        <v>382</v>
      </c>
    </row>
    <row r="19" spans="1:4" ht="24.75">
      <c r="A19" s="381">
        <f>SUM(A17:A18)</f>
        <v>1240763</v>
      </c>
      <c r="B19" s="251" t="s">
        <v>581</v>
      </c>
      <c r="C19" s="382">
        <f>SUM(C17:C18)</f>
        <v>1050413</v>
      </c>
      <c r="D19" s="381">
        <f>SUM(D17:D18)</f>
        <v>565169</v>
      </c>
    </row>
    <row r="20" spans="1:4" ht="24.75">
      <c r="A20" s="109"/>
      <c r="B20" s="308" t="s">
        <v>582</v>
      </c>
      <c r="C20" s="111"/>
      <c r="D20" s="109"/>
    </row>
    <row r="21" spans="1:4" ht="24.75">
      <c r="A21" s="109">
        <v>430382</v>
      </c>
      <c r="B21" s="57" t="s">
        <v>583</v>
      </c>
      <c r="C21" s="111">
        <v>373246</v>
      </c>
      <c r="D21" s="109">
        <v>575356</v>
      </c>
    </row>
    <row r="22" spans="1:4" ht="24.75">
      <c r="A22" s="109">
        <v>2971028</v>
      </c>
      <c r="B22" s="57" t="s">
        <v>584</v>
      </c>
      <c r="C22" s="111">
        <v>3181914</v>
      </c>
      <c r="D22" s="109">
        <v>2580640</v>
      </c>
    </row>
    <row r="23" spans="1:4" ht="24.75">
      <c r="A23" s="375">
        <f>SUM(A21:A22)</f>
        <v>3401410</v>
      </c>
      <c r="B23" s="251" t="s">
        <v>585</v>
      </c>
      <c r="C23" s="376">
        <f>SUM(C21:C22)</f>
        <v>3555160</v>
      </c>
      <c r="D23" s="375">
        <f>SUM(D21:D22)</f>
        <v>3155996</v>
      </c>
    </row>
    <row r="24" spans="1:4" ht="24.75">
      <c r="A24" s="145"/>
      <c r="B24" s="383" t="s">
        <v>586</v>
      </c>
      <c r="C24" s="108"/>
      <c r="D24" s="145"/>
    </row>
    <row r="25" spans="1:4" ht="24.75">
      <c r="A25" s="109">
        <v>835974</v>
      </c>
      <c r="B25" s="57" t="s">
        <v>587</v>
      </c>
      <c r="C25" s="111">
        <v>788916</v>
      </c>
      <c r="D25" s="109">
        <v>592092</v>
      </c>
    </row>
    <row r="26" spans="1:4" ht="24.75">
      <c r="A26" s="375">
        <f>SUM(A25)</f>
        <v>835974</v>
      </c>
      <c r="B26" s="255" t="s">
        <v>588</v>
      </c>
      <c r="C26" s="376">
        <f>SUM(C25)</f>
        <v>788916</v>
      </c>
      <c r="D26" s="375">
        <f>SUM(D25)</f>
        <v>592092</v>
      </c>
    </row>
    <row r="27" spans="1:4" ht="24.75">
      <c r="A27" s="381">
        <f>SUM(A15+A19+A23+A26)</f>
        <v>18078925</v>
      </c>
      <c r="B27" s="251" t="s">
        <v>159</v>
      </c>
      <c r="C27" s="382">
        <f>SUM(C15+C19+C23+C26)</f>
        <v>15000000</v>
      </c>
      <c r="D27" s="381">
        <f>SUM(D15+D19+D23+D26)</f>
        <v>11264145</v>
      </c>
    </row>
    <row r="28" spans="1:4" ht="23.25">
      <c r="A28" s="384"/>
      <c r="B28" s="361"/>
      <c r="C28" s="361"/>
      <c r="D28" s="385"/>
    </row>
    <row r="29" spans="1:4" ht="23.25">
      <c r="A29" s="386"/>
      <c r="B29" s="361"/>
      <c r="C29" s="361"/>
      <c r="D29" s="385"/>
    </row>
    <row r="30" spans="1:4" ht="23.25">
      <c r="A30" s="386"/>
      <c r="B30" s="361"/>
      <c r="C30" s="361"/>
      <c r="D30" s="385"/>
    </row>
    <row r="31" spans="1:4" ht="23.25">
      <c r="A31" s="386"/>
      <c r="B31" s="361"/>
      <c r="C31" s="361"/>
      <c r="D31" s="385"/>
    </row>
    <row r="32" spans="1:4" ht="23.25">
      <c r="A32" s="387"/>
      <c r="B32" s="61" t="s">
        <v>589</v>
      </c>
      <c r="C32" s="361"/>
      <c r="D32" s="388"/>
    </row>
    <row r="33" spans="1:4" ht="23.25">
      <c r="A33" s="386"/>
      <c r="B33" s="361"/>
      <c r="C33" s="361"/>
      <c r="D33" s="385"/>
    </row>
    <row r="34" spans="1:4" ht="23.25">
      <c r="A34" s="386"/>
      <c r="B34" s="361"/>
      <c r="C34" s="361"/>
      <c r="D34" s="385"/>
    </row>
    <row r="35" spans="1:4" ht="23.25">
      <c r="A35" s="386"/>
      <c r="B35" s="361"/>
      <c r="C35" s="361"/>
      <c r="D35" s="385"/>
    </row>
    <row r="36" spans="1:4" ht="23.25">
      <c r="A36" s="386"/>
      <c r="B36" s="361"/>
      <c r="C36" s="361"/>
      <c r="D36" s="385"/>
    </row>
    <row r="37" spans="1:4" ht="23.25">
      <c r="A37" s="386"/>
      <c r="B37" s="361"/>
      <c r="C37" s="361"/>
      <c r="D37" s="385"/>
    </row>
    <row r="38" spans="1:4" ht="23.25">
      <c r="A38" s="386"/>
      <c r="B38" s="361"/>
      <c r="C38" s="361"/>
      <c r="D38" s="385"/>
    </row>
    <row r="39" spans="1:4" ht="23.25">
      <c r="A39" s="386"/>
      <c r="B39" s="361"/>
      <c r="C39" s="361"/>
      <c r="D39" s="385"/>
    </row>
    <row r="41" spans="1:4" ht="12.75">
      <c r="A41" s="386"/>
      <c r="B41" s="361"/>
      <c r="C41" s="361"/>
      <c r="D41" s="239"/>
    </row>
    <row r="42" spans="1:4" ht="12.75">
      <c r="A42" s="386"/>
      <c r="B42" s="361"/>
      <c r="C42" s="361"/>
      <c r="D42" s="239"/>
    </row>
    <row r="43" spans="1:4" ht="23.25">
      <c r="A43" s="386"/>
      <c r="B43" s="361"/>
      <c r="C43" s="361"/>
      <c r="D43" s="385"/>
    </row>
    <row r="44" spans="1:4" ht="12.75">
      <c r="A44" s="386"/>
      <c r="B44" s="361"/>
      <c r="C44" s="361"/>
      <c r="D44" s="361"/>
    </row>
    <row r="45" spans="1:4" ht="12.75">
      <c r="A45" s="386"/>
      <c r="B45" s="361"/>
      <c r="C45" s="361"/>
      <c r="D45" s="361"/>
    </row>
    <row r="46" spans="1:4" ht="12.75">
      <c r="A46" s="386"/>
      <c r="B46" s="361"/>
      <c r="C46" s="361"/>
      <c r="D46" s="361"/>
    </row>
    <row r="47" spans="1:4" ht="12.75">
      <c r="A47" s="386"/>
      <c r="B47" s="361"/>
      <c r="C47" s="361"/>
      <c r="D47" s="361"/>
    </row>
    <row r="48" spans="1:4" ht="12.75">
      <c r="A48" s="386"/>
      <c r="B48" s="361"/>
      <c r="C48" s="361"/>
      <c r="D48" s="361"/>
    </row>
    <row r="49" spans="1:4" ht="12.75">
      <c r="A49" s="386"/>
      <c r="B49" s="361"/>
      <c r="C49" s="361"/>
      <c r="D49" s="361"/>
    </row>
    <row r="50" spans="1:4" ht="12.75">
      <c r="A50" s="386"/>
      <c r="B50" s="361"/>
      <c r="C50" s="361"/>
      <c r="D50" s="361"/>
    </row>
    <row r="51" spans="1:4" ht="12.75">
      <c r="A51" s="386"/>
      <c r="B51" s="361"/>
      <c r="C51" s="361"/>
      <c r="D51" s="361"/>
    </row>
    <row r="52" spans="1:4" ht="12.75">
      <c r="A52" s="386"/>
      <c r="B52" s="361"/>
      <c r="C52" s="361"/>
      <c r="D52" s="361"/>
    </row>
    <row r="53" spans="1:4" ht="12.75">
      <c r="A53" s="386"/>
      <c r="B53" s="361"/>
      <c r="C53" s="361"/>
      <c r="D53" s="361"/>
    </row>
    <row r="54" spans="1:4" ht="12.75">
      <c r="A54" s="386"/>
      <c r="B54" s="361"/>
      <c r="C54" s="361"/>
      <c r="D54" s="361"/>
    </row>
    <row r="55" spans="1:4" ht="12.75">
      <c r="A55" s="386"/>
      <c r="B55" s="361"/>
      <c r="C55" s="361"/>
      <c r="D55" s="361"/>
    </row>
    <row r="56" spans="1:4" ht="12.75">
      <c r="A56" s="386"/>
      <c r="B56" s="361"/>
      <c r="C56" s="361"/>
      <c r="D56" s="361"/>
    </row>
    <row r="57" spans="1:4" ht="12.75">
      <c r="A57" s="386"/>
      <c r="B57" s="361"/>
      <c r="C57" s="361"/>
      <c r="D57" s="361"/>
    </row>
    <row r="58" spans="1:4" ht="12.75">
      <c r="A58" s="386"/>
      <c r="B58" s="361"/>
      <c r="C58" s="361"/>
      <c r="D58" s="361"/>
    </row>
    <row r="59" spans="1:4" ht="12.75">
      <c r="A59" s="386"/>
      <c r="B59" s="361"/>
      <c r="C59" s="361"/>
      <c r="D59" s="361"/>
    </row>
    <row r="60" spans="1:4" ht="12.75">
      <c r="A60" s="386"/>
      <c r="B60" s="361"/>
      <c r="C60" s="361"/>
      <c r="D60" s="361"/>
    </row>
    <row r="61" spans="1:4" ht="12.75">
      <c r="A61" s="386"/>
      <c r="B61" s="361"/>
      <c r="C61" s="361"/>
      <c r="D61" s="361"/>
    </row>
    <row r="62" spans="1:4" ht="12.75">
      <c r="A62" s="386"/>
      <c r="B62" s="361"/>
      <c r="C62" s="361"/>
      <c r="D62" s="361"/>
    </row>
    <row r="63" spans="1:4" ht="12.75">
      <c r="A63" s="386"/>
      <c r="B63" s="361"/>
      <c r="C63" s="361"/>
      <c r="D63" s="361"/>
    </row>
    <row r="64" spans="1:4" ht="12.75">
      <c r="A64" s="386"/>
      <c r="B64" s="361"/>
      <c r="C64" s="361"/>
      <c r="D64" s="361"/>
    </row>
    <row r="65" spans="1:4" ht="12.75">
      <c r="A65" s="386"/>
      <c r="B65" s="361"/>
      <c r="C65" s="361"/>
      <c r="D65" s="361"/>
    </row>
    <row r="66" spans="1:4" ht="12.75">
      <c r="A66" s="386"/>
      <c r="B66" s="361"/>
      <c r="C66" s="361"/>
      <c r="D66" s="361"/>
    </row>
    <row r="67" spans="1:4" ht="12.75">
      <c r="A67" s="386"/>
      <c r="B67" s="361"/>
      <c r="C67" s="361"/>
      <c r="D67" s="361"/>
    </row>
    <row r="68" spans="1:4" ht="12.75">
      <c r="A68" s="386"/>
      <c r="B68" s="361"/>
      <c r="C68" s="361"/>
      <c r="D68" s="361"/>
    </row>
    <row r="69" spans="1:4" ht="12.75">
      <c r="A69" s="386"/>
      <c r="B69" s="361"/>
      <c r="C69" s="361"/>
      <c r="D69" s="361"/>
    </row>
    <row r="70" spans="1:4" ht="12.75">
      <c r="A70" s="386"/>
      <c r="B70" s="361"/>
      <c r="C70" s="361"/>
      <c r="D70" s="361"/>
    </row>
    <row r="71" spans="1:4" ht="12.75">
      <c r="A71" s="386"/>
      <c r="B71" s="361"/>
      <c r="C71" s="361"/>
      <c r="D71" s="361"/>
    </row>
    <row r="72" spans="1:4" ht="12.75">
      <c r="A72" s="386"/>
      <c r="B72" s="361"/>
      <c r="C72" s="361"/>
      <c r="D72" s="361"/>
    </row>
    <row r="73" spans="1:4" ht="12.75">
      <c r="A73" s="386"/>
      <c r="B73" s="361"/>
      <c r="C73" s="361"/>
      <c r="D73" s="361"/>
    </row>
    <row r="74" spans="1:4" ht="12.75">
      <c r="A74" s="386"/>
      <c r="B74" s="361"/>
      <c r="C74" s="361"/>
      <c r="D74" s="361"/>
    </row>
    <row r="75" spans="1:4" ht="12.75">
      <c r="A75" s="386"/>
      <c r="B75" s="361"/>
      <c r="C75" s="361"/>
      <c r="D75" s="361"/>
    </row>
    <row r="76" spans="1:4" ht="12.75">
      <c r="A76" s="386"/>
      <c r="B76" s="361"/>
      <c r="C76" s="361"/>
      <c r="D76" s="361"/>
    </row>
    <row r="77" spans="1:4" ht="12.75">
      <c r="A77" s="386"/>
      <c r="B77" s="361"/>
      <c r="C77" s="361"/>
      <c r="D77" s="361"/>
    </row>
    <row r="78" spans="1:4" ht="12.75">
      <c r="A78" s="386"/>
      <c r="B78" s="361"/>
      <c r="C78" s="361"/>
      <c r="D78" s="361"/>
    </row>
    <row r="79" spans="1:4" ht="12.75">
      <c r="A79" s="386"/>
      <c r="B79" s="361"/>
      <c r="C79" s="361"/>
      <c r="D79" s="361"/>
    </row>
    <row r="80" spans="1:4" ht="12.75">
      <c r="A80" s="386"/>
      <c r="B80" s="361"/>
      <c r="C80" s="361"/>
      <c r="D80" s="361"/>
    </row>
    <row r="81" spans="1:4" ht="12.75">
      <c r="A81" s="386"/>
      <c r="B81" s="361"/>
      <c r="C81" s="361"/>
      <c r="D81" s="361"/>
    </row>
    <row r="82" spans="1:4" ht="12.75">
      <c r="A82" s="386"/>
      <c r="B82" s="361"/>
      <c r="C82" s="361"/>
      <c r="D82" s="361"/>
    </row>
    <row r="83" spans="1:4" ht="12.75">
      <c r="A83" s="386"/>
      <c r="B83" s="361"/>
      <c r="C83" s="361"/>
      <c r="D83" s="361"/>
    </row>
    <row r="84" spans="1:4" ht="12.75">
      <c r="A84" s="386"/>
      <c r="B84" s="361"/>
      <c r="C84" s="361"/>
      <c r="D84" s="361"/>
    </row>
    <row r="85" spans="1:4" ht="12.75">
      <c r="A85" s="386"/>
      <c r="B85" s="361"/>
      <c r="C85" s="361"/>
      <c r="D85" s="361"/>
    </row>
    <row r="86" spans="1:4" ht="12.75">
      <c r="A86" s="386"/>
      <c r="B86" s="361"/>
      <c r="C86" s="361"/>
      <c r="D86" s="361"/>
    </row>
    <row r="87" spans="1:4" ht="12.75">
      <c r="A87" s="386"/>
      <c r="B87" s="361"/>
      <c r="C87" s="361"/>
      <c r="D87" s="361"/>
    </row>
    <row r="88" spans="1:4" ht="12.75">
      <c r="A88" s="386"/>
      <c r="B88" s="361"/>
      <c r="C88" s="361"/>
      <c r="D88" s="361"/>
    </row>
    <row r="89" spans="1:4" ht="12.75">
      <c r="A89" s="386"/>
      <c r="B89" s="361"/>
      <c r="C89" s="361"/>
      <c r="D89" s="361"/>
    </row>
    <row r="90" spans="1:4" ht="12.75">
      <c r="A90" s="386"/>
      <c r="B90" s="361"/>
      <c r="C90" s="361"/>
      <c r="D90" s="361"/>
    </row>
    <row r="91" spans="1:4" ht="12.75">
      <c r="A91" s="386"/>
      <c r="B91" s="361"/>
      <c r="C91" s="361"/>
      <c r="D91" s="361"/>
    </row>
    <row r="92" spans="1:4" ht="12.75">
      <c r="A92" s="386"/>
      <c r="B92" s="361"/>
      <c r="C92" s="361"/>
      <c r="D92" s="361"/>
    </row>
    <row r="93" spans="1:4" ht="12.75">
      <c r="A93" s="386"/>
      <c r="B93" s="361"/>
      <c r="C93" s="361"/>
      <c r="D93" s="361"/>
    </row>
    <row r="94" spans="1:4" ht="12.75">
      <c r="A94" s="386"/>
      <c r="B94" s="361"/>
      <c r="C94" s="361"/>
      <c r="D94" s="361"/>
    </row>
    <row r="95" spans="1:4" ht="12.75">
      <c r="A95" s="386"/>
      <c r="B95" s="361"/>
      <c r="C95" s="361"/>
      <c r="D95" s="361"/>
    </row>
    <row r="96" spans="1:4" ht="12.75">
      <c r="A96" s="386"/>
      <c r="B96" s="361"/>
      <c r="C96" s="361"/>
      <c r="D96" s="361"/>
    </row>
    <row r="97" spans="1:4" ht="12.75">
      <c r="A97" s="386"/>
      <c r="B97" s="361"/>
      <c r="C97" s="361"/>
      <c r="D97" s="361"/>
    </row>
    <row r="98" spans="1:4" ht="12.75">
      <c r="A98" s="386"/>
      <c r="B98" s="361"/>
      <c r="C98" s="361"/>
      <c r="D98" s="361"/>
    </row>
    <row r="99" spans="1:4" ht="12.75">
      <c r="A99" s="386"/>
      <c r="B99" s="361"/>
      <c r="C99" s="361"/>
      <c r="D99" s="361"/>
    </row>
    <row r="100" spans="1:4" ht="12.75">
      <c r="A100" s="361"/>
      <c r="B100" s="361"/>
      <c r="C100" s="361"/>
      <c r="D100" s="361"/>
    </row>
    <row r="101" spans="1:4" ht="12.75">
      <c r="A101" s="361"/>
      <c r="B101" s="361"/>
      <c r="C101" s="361"/>
      <c r="D101" s="361"/>
    </row>
    <row r="102" spans="1:4" ht="12.75">
      <c r="A102" s="361"/>
      <c r="B102" s="361"/>
      <c r="C102" s="361"/>
      <c r="D102" s="361"/>
    </row>
    <row r="103" spans="1:4" ht="12.75">
      <c r="A103" s="361"/>
      <c r="B103" s="361"/>
      <c r="C103" s="361"/>
      <c r="D103" s="361"/>
    </row>
    <row r="104" spans="1:4" ht="12.75">
      <c r="A104" s="361"/>
      <c r="B104" s="361"/>
      <c r="C104" s="361"/>
      <c r="D104" s="361"/>
    </row>
    <row r="105" spans="1:4" ht="12.75">
      <c r="A105" s="361"/>
      <c r="B105" s="361"/>
      <c r="C105" s="361"/>
      <c r="D105" s="361"/>
    </row>
    <row r="106" spans="1:4" ht="12.75">
      <c r="A106" s="361"/>
      <c r="B106" s="361"/>
      <c r="C106" s="361"/>
      <c r="D106" s="361"/>
    </row>
    <row r="107" spans="1:4" ht="12.75">
      <c r="A107" s="361"/>
      <c r="B107" s="361"/>
      <c r="C107" s="361"/>
      <c r="D107" s="361"/>
    </row>
    <row r="108" spans="1:4" ht="12.75">
      <c r="A108" s="361"/>
      <c r="B108" s="361"/>
      <c r="C108" s="361"/>
      <c r="D108" s="361"/>
    </row>
    <row r="109" spans="1:4" ht="12.75">
      <c r="A109" s="361"/>
      <c r="B109" s="361"/>
      <c r="C109" s="361"/>
      <c r="D109" s="361"/>
    </row>
    <row r="110" spans="1:4" ht="12.75">
      <c r="A110" s="361"/>
      <c r="B110" s="361"/>
      <c r="C110" s="361"/>
      <c r="D110" s="361"/>
    </row>
    <row r="111" spans="1:4" ht="12.75">
      <c r="A111" s="361"/>
      <c r="B111" s="361"/>
      <c r="C111" s="361"/>
      <c r="D111" s="361"/>
    </row>
    <row r="112" spans="1:4" ht="12.75">
      <c r="A112" s="361"/>
      <c r="B112" s="361"/>
      <c r="C112" s="361"/>
      <c r="D112" s="361"/>
    </row>
    <row r="113" spans="1:4" ht="12.75">
      <c r="A113" s="361"/>
      <c r="B113" s="361"/>
      <c r="C113" s="361"/>
      <c r="D113" s="361"/>
    </row>
    <row r="114" spans="1:4" ht="12.75">
      <c r="A114" s="361"/>
      <c r="B114" s="361"/>
      <c r="C114" s="361"/>
      <c r="D114" s="361"/>
    </row>
    <row r="115" spans="1:4" ht="12.75">
      <c r="A115" s="361"/>
      <c r="B115" s="361"/>
      <c r="C115" s="361"/>
      <c r="D115" s="361"/>
    </row>
    <row r="116" spans="1:4" ht="12.75">
      <c r="A116" s="361"/>
      <c r="B116" s="361"/>
      <c r="C116" s="361"/>
      <c r="D116" s="361"/>
    </row>
    <row r="117" spans="1:4" ht="12.75">
      <c r="A117" s="361"/>
      <c r="B117" s="361"/>
      <c r="C117" s="361"/>
      <c r="D117" s="361"/>
    </row>
  </sheetData>
  <sheetProtection/>
  <mergeCells count="3">
    <mergeCell ref="A2:D2"/>
    <mergeCell ref="C7:C8"/>
    <mergeCell ref="D7:D8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D115"/>
  <sheetViews>
    <sheetView rightToLeft="1" zoomScalePageLayoutView="0" workbookViewId="0" topLeftCell="A1">
      <selection activeCell="A2" sqref="A2:D2"/>
    </sheetView>
  </sheetViews>
  <sheetFormatPr defaultColWidth="9.140625" defaultRowHeight="12.75"/>
  <cols>
    <col min="1" max="1" width="14.421875" style="0" customWidth="1"/>
    <col min="2" max="2" width="46.00390625" style="0" customWidth="1"/>
    <col min="3" max="3" width="15.7109375" style="0" customWidth="1"/>
    <col min="4" max="4" width="14.421875" style="0" customWidth="1"/>
  </cols>
  <sheetData>
    <row r="2" spans="1:4" ht="24.75">
      <c r="A2" s="91" t="s">
        <v>590</v>
      </c>
      <c r="B2" s="91"/>
      <c r="C2" s="91"/>
      <c r="D2" s="91"/>
    </row>
    <row r="3" spans="1:4" ht="27.75">
      <c r="A3" s="93" t="s">
        <v>591</v>
      </c>
      <c r="B3" s="94"/>
      <c r="C3" s="94"/>
      <c r="D3" s="94"/>
    </row>
    <row r="4" spans="1:4" ht="27.75">
      <c r="A4" s="390" t="s">
        <v>592</v>
      </c>
      <c r="B4" s="390"/>
      <c r="C4" s="390"/>
      <c r="D4" s="390"/>
    </row>
    <row r="5" spans="1:4" ht="27.75">
      <c r="A5" s="93" t="s">
        <v>538</v>
      </c>
      <c r="B5" s="94"/>
      <c r="C5" s="94"/>
      <c r="D5" s="94"/>
    </row>
    <row r="6" spans="1:4" ht="24.75">
      <c r="A6" s="95"/>
      <c r="B6" s="95"/>
      <c r="C6" s="95"/>
      <c r="D6" s="151" t="s">
        <v>86</v>
      </c>
    </row>
    <row r="7" spans="1:4" ht="24.75">
      <c r="A7" s="163" t="s">
        <v>2</v>
      </c>
      <c r="B7" s="98"/>
      <c r="C7" s="165" t="s">
        <v>82</v>
      </c>
      <c r="D7" s="45"/>
    </row>
    <row r="8" spans="1:4" ht="27.75">
      <c r="A8" s="167" t="s">
        <v>35</v>
      </c>
      <c r="B8" s="101" t="s">
        <v>3</v>
      </c>
      <c r="C8" s="168" t="s">
        <v>4</v>
      </c>
      <c r="D8" s="168" t="s">
        <v>2</v>
      </c>
    </row>
    <row r="9" spans="1:4" ht="24.75">
      <c r="A9" s="169">
        <v>2016</v>
      </c>
      <c r="B9" s="104"/>
      <c r="C9" s="171"/>
      <c r="D9" s="171"/>
    </row>
    <row r="10" spans="1:4" ht="24.75">
      <c r="A10" s="106">
        <v>101584108</v>
      </c>
      <c r="B10" s="269" t="s">
        <v>87</v>
      </c>
      <c r="C10" s="270">
        <v>601138899</v>
      </c>
      <c r="D10" s="106">
        <v>82910466</v>
      </c>
    </row>
    <row r="11" spans="1:4" ht="24.75">
      <c r="A11" s="112">
        <v>69981022</v>
      </c>
      <c r="B11" s="113" t="s">
        <v>304</v>
      </c>
      <c r="C11" s="111">
        <v>351483726</v>
      </c>
      <c r="D11" s="114">
        <v>69999987</v>
      </c>
    </row>
    <row r="12" spans="1:4" ht="24.75">
      <c r="A12" s="112">
        <v>427860</v>
      </c>
      <c r="B12" s="113" t="s">
        <v>89</v>
      </c>
      <c r="C12" s="111">
        <v>8484715</v>
      </c>
      <c r="D12" s="117" t="s">
        <v>176</v>
      </c>
    </row>
    <row r="13" spans="1:4" ht="24.75">
      <c r="A13" s="112">
        <v>123778</v>
      </c>
      <c r="B13" s="113" t="s">
        <v>167</v>
      </c>
      <c r="C13" s="114">
        <v>1858986</v>
      </c>
      <c r="D13" s="112">
        <v>71918</v>
      </c>
    </row>
    <row r="14" spans="1:4" ht="24.75">
      <c r="A14" s="117" t="s">
        <v>176</v>
      </c>
      <c r="B14" s="113" t="s">
        <v>90</v>
      </c>
      <c r="C14" s="114">
        <v>1066467</v>
      </c>
      <c r="D14" s="112">
        <v>590000</v>
      </c>
    </row>
    <row r="15" spans="1:4" ht="24.75">
      <c r="A15" s="112">
        <v>1418107</v>
      </c>
      <c r="B15" s="113" t="s">
        <v>91</v>
      </c>
      <c r="C15" s="114">
        <v>3938042</v>
      </c>
      <c r="D15" s="112">
        <v>1517749</v>
      </c>
    </row>
    <row r="16" spans="1:4" ht="24.75">
      <c r="A16" s="112">
        <v>5694103</v>
      </c>
      <c r="B16" s="113" t="s">
        <v>92</v>
      </c>
      <c r="C16" s="114">
        <v>81173617</v>
      </c>
      <c r="D16" s="112">
        <v>7097418</v>
      </c>
    </row>
    <row r="17" spans="1:4" ht="24.75">
      <c r="A17" s="112">
        <v>2524295</v>
      </c>
      <c r="B17" s="113" t="s">
        <v>93</v>
      </c>
      <c r="C17" s="114">
        <v>16074589</v>
      </c>
      <c r="D17" s="112">
        <v>3362858</v>
      </c>
    </row>
    <row r="18" spans="1:4" ht="24.75">
      <c r="A18" s="112">
        <v>52625</v>
      </c>
      <c r="B18" s="113" t="s">
        <v>94</v>
      </c>
      <c r="C18" s="114">
        <v>10708845</v>
      </c>
      <c r="D18" s="112">
        <v>72390</v>
      </c>
    </row>
    <row r="19" spans="1:4" ht="24.75">
      <c r="A19" s="112">
        <v>954585</v>
      </c>
      <c r="B19" s="113" t="s">
        <v>95</v>
      </c>
      <c r="C19" s="114">
        <v>4520982</v>
      </c>
      <c r="D19" s="112">
        <v>899914</v>
      </c>
    </row>
    <row r="20" spans="1:4" ht="24.75">
      <c r="A20" s="112">
        <v>49976</v>
      </c>
      <c r="B20" s="113" t="s">
        <v>96</v>
      </c>
      <c r="C20" s="114">
        <v>4749744</v>
      </c>
      <c r="D20" s="112">
        <v>83297</v>
      </c>
    </row>
    <row r="21" spans="1:4" ht="24.75">
      <c r="A21" s="112">
        <v>20607018</v>
      </c>
      <c r="B21" s="113" t="s">
        <v>97</v>
      </c>
      <c r="C21" s="114">
        <v>146840017</v>
      </c>
      <c r="D21" s="112">
        <v>19995306</v>
      </c>
    </row>
    <row r="22" spans="1:4" ht="24.75">
      <c r="A22" s="112">
        <v>485246</v>
      </c>
      <c r="B22" s="113" t="s">
        <v>98</v>
      </c>
      <c r="C22" s="114">
        <v>10537750</v>
      </c>
      <c r="D22" s="112">
        <v>1119344</v>
      </c>
    </row>
    <row r="23" spans="1:4" ht="24.75">
      <c r="A23" s="112">
        <v>35142657</v>
      </c>
      <c r="B23" s="113" t="s">
        <v>99</v>
      </c>
      <c r="C23" s="114">
        <v>465455070</v>
      </c>
      <c r="D23" s="112">
        <v>20615209</v>
      </c>
    </row>
    <row r="24" spans="1:4" ht="24.75">
      <c r="A24" s="112">
        <v>69734185</v>
      </c>
      <c r="B24" s="113" t="s">
        <v>100</v>
      </c>
      <c r="C24" s="114">
        <v>177203111</v>
      </c>
      <c r="D24" s="112">
        <v>49140819</v>
      </c>
    </row>
    <row r="25" spans="1:4" ht="24.75">
      <c r="A25" s="112">
        <v>3414557</v>
      </c>
      <c r="B25" s="113" t="s">
        <v>345</v>
      </c>
      <c r="C25" s="114">
        <v>36389789</v>
      </c>
      <c r="D25" s="112">
        <v>2824814</v>
      </c>
    </row>
    <row r="26" spans="1:4" ht="24.75">
      <c r="A26" s="112">
        <v>3999977</v>
      </c>
      <c r="B26" s="113" t="s">
        <v>205</v>
      </c>
      <c r="C26" s="114">
        <v>120295878</v>
      </c>
      <c r="D26" s="112">
        <v>2530624</v>
      </c>
    </row>
    <row r="27" spans="1:4" ht="24.75">
      <c r="A27" s="112">
        <v>506562113</v>
      </c>
      <c r="B27" s="113" t="s">
        <v>306</v>
      </c>
      <c r="C27" s="114">
        <v>2982599552</v>
      </c>
      <c r="D27" s="112">
        <v>499999983</v>
      </c>
    </row>
    <row r="28" spans="1:4" ht="24.75">
      <c r="A28" s="112">
        <v>136339472</v>
      </c>
      <c r="B28" s="113" t="s">
        <v>539</v>
      </c>
      <c r="C28" s="111">
        <v>474295323</v>
      </c>
      <c r="D28" s="112">
        <v>128961996</v>
      </c>
    </row>
    <row r="29" spans="1:4" ht="24.75">
      <c r="A29" s="112">
        <v>49553033</v>
      </c>
      <c r="B29" s="113" t="s">
        <v>105</v>
      </c>
      <c r="C29" s="114">
        <v>354701972</v>
      </c>
      <c r="D29" s="112">
        <v>49948929</v>
      </c>
    </row>
    <row r="30" spans="1:4" ht="24.75">
      <c r="A30" s="117" t="s">
        <v>176</v>
      </c>
      <c r="B30" s="113" t="s">
        <v>106</v>
      </c>
      <c r="C30" s="114">
        <v>1501</v>
      </c>
      <c r="D30" s="117" t="s">
        <v>176</v>
      </c>
    </row>
    <row r="31" spans="1:4" ht="24.75">
      <c r="A31" s="112">
        <v>25166050</v>
      </c>
      <c r="B31" s="113" t="s">
        <v>107</v>
      </c>
      <c r="C31" s="114">
        <v>129307782</v>
      </c>
      <c r="D31" s="112">
        <v>24986271</v>
      </c>
    </row>
    <row r="32" spans="1:4" ht="24.75">
      <c r="A32" s="112">
        <v>80199</v>
      </c>
      <c r="B32" s="113" t="s">
        <v>108</v>
      </c>
      <c r="C32" s="114">
        <v>333785</v>
      </c>
      <c r="D32" s="112">
        <v>49130</v>
      </c>
    </row>
    <row r="33" spans="1:4" ht="24.75">
      <c r="A33" s="112">
        <v>7000</v>
      </c>
      <c r="B33" s="113" t="s">
        <v>168</v>
      </c>
      <c r="C33" s="114">
        <v>319155</v>
      </c>
      <c r="D33" s="117" t="s">
        <v>176</v>
      </c>
    </row>
    <row r="34" spans="1:4" ht="24.75">
      <c r="A34" s="117" t="s">
        <v>176</v>
      </c>
      <c r="B34" s="113" t="s">
        <v>110</v>
      </c>
      <c r="C34" s="114">
        <v>182918</v>
      </c>
      <c r="D34" s="117" t="s">
        <v>176</v>
      </c>
    </row>
    <row r="35" spans="1:4" ht="24.75">
      <c r="A35" s="112">
        <v>198489</v>
      </c>
      <c r="B35" s="113" t="s">
        <v>111</v>
      </c>
      <c r="C35" s="114">
        <v>3111922</v>
      </c>
      <c r="D35" s="112">
        <v>199470</v>
      </c>
    </row>
    <row r="36" spans="1:4" ht="24.75">
      <c r="A36" s="112">
        <v>3989792</v>
      </c>
      <c r="B36" s="113" t="s">
        <v>112</v>
      </c>
      <c r="C36" s="114">
        <v>66316364</v>
      </c>
      <c r="D36" s="112">
        <v>5865043</v>
      </c>
    </row>
    <row r="37" spans="1:4" ht="24.75">
      <c r="A37" s="112">
        <v>2341941</v>
      </c>
      <c r="B37" s="113" t="s">
        <v>593</v>
      </c>
      <c r="C37" s="111">
        <v>27080608</v>
      </c>
      <c r="D37" s="112">
        <v>2456265</v>
      </c>
    </row>
    <row r="38" spans="1:4" ht="24.75">
      <c r="A38" s="295" t="s">
        <v>176</v>
      </c>
      <c r="B38" s="271" t="s">
        <v>217</v>
      </c>
      <c r="C38" s="272">
        <v>7829587</v>
      </c>
      <c r="D38" s="295" t="s">
        <v>176</v>
      </c>
    </row>
    <row r="40" ht="12.75">
      <c r="B40" s="150" t="s">
        <v>594</v>
      </c>
    </row>
    <row r="41" ht="12.75">
      <c r="B41" s="1"/>
    </row>
    <row r="44" spans="1:4" ht="24.75">
      <c r="A44" s="91" t="s">
        <v>595</v>
      </c>
      <c r="B44" s="91"/>
      <c r="C44" s="91"/>
      <c r="D44" s="91"/>
    </row>
    <row r="45" spans="1:4" ht="27.75">
      <c r="A45" s="390" t="s">
        <v>591</v>
      </c>
      <c r="B45" s="390"/>
      <c r="C45" s="390"/>
      <c r="D45" s="390"/>
    </row>
    <row r="46" spans="1:4" ht="27.75">
      <c r="A46" s="390" t="s">
        <v>592</v>
      </c>
      <c r="B46" s="390"/>
      <c r="C46" s="390"/>
      <c r="D46" s="390"/>
    </row>
    <row r="47" spans="1:4" ht="27.75">
      <c r="A47" s="93" t="s">
        <v>538</v>
      </c>
      <c r="B47" s="344"/>
      <c r="C47" s="344"/>
      <c r="D47" s="344"/>
    </row>
    <row r="48" spans="1:4" ht="24.75">
      <c r="A48" s="95"/>
      <c r="B48" s="95"/>
      <c r="C48" s="95"/>
      <c r="D48" s="151" t="s">
        <v>86</v>
      </c>
    </row>
    <row r="49" spans="1:4" ht="24.75">
      <c r="A49" s="163" t="s">
        <v>2</v>
      </c>
      <c r="B49" s="98"/>
      <c r="C49" s="165" t="s">
        <v>82</v>
      </c>
      <c r="D49" s="45"/>
    </row>
    <row r="50" spans="1:4" ht="27.75">
      <c r="A50" s="167" t="s">
        <v>35</v>
      </c>
      <c r="B50" s="101" t="s">
        <v>3</v>
      </c>
      <c r="C50" s="168" t="s">
        <v>4</v>
      </c>
      <c r="D50" s="168" t="s">
        <v>2</v>
      </c>
    </row>
    <row r="51" spans="1:4" ht="24.75">
      <c r="A51" s="345">
        <v>2016</v>
      </c>
      <c r="B51" s="125"/>
      <c r="C51" s="171"/>
      <c r="D51" s="171"/>
    </row>
    <row r="52" spans="1:4" ht="24.75">
      <c r="A52" s="106">
        <v>2437185</v>
      </c>
      <c r="B52" s="113" t="s">
        <v>596</v>
      </c>
      <c r="C52" s="111">
        <v>22439093</v>
      </c>
      <c r="D52" s="112">
        <v>316519</v>
      </c>
    </row>
    <row r="53" spans="1:4" ht="24.75">
      <c r="A53" s="112">
        <v>80106</v>
      </c>
      <c r="B53" s="113" t="s">
        <v>358</v>
      </c>
      <c r="C53" s="111">
        <v>1434387</v>
      </c>
      <c r="D53" s="117" t="s">
        <v>176</v>
      </c>
    </row>
    <row r="54" spans="1:4" ht="24.75">
      <c r="A54" s="112">
        <v>24997997</v>
      </c>
      <c r="B54" s="113" t="s">
        <v>597</v>
      </c>
      <c r="C54" s="111">
        <v>72352342</v>
      </c>
      <c r="D54" s="112">
        <v>2284440</v>
      </c>
    </row>
    <row r="55" spans="1:4" ht="24.75">
      <c r="A55" s="112">
        <v>4498284</v>
      </c>
      <c r="B55" s="113" t="s">
        <v>118</v>
      </c>
      <c r="C55" s="114">
        <v>40982192</v>
      </c>
      <c r="D55" s="112">
        <v>4498073</v>
      </c>
    </row>
    <row r="56" spans="1:4" ht="24.75">
      <c r="A56" s="117" t="s">
        <v>176</v>
      </c>
      <c r="B56" s="113" t="s">
        <v>119</v>
      </c>
      <c r="C56" s="111">
        <v>753120</v>
      </c>
      <c r="D56" s="117" t="s">
        <v>176</v>
      </c>
    </row>
    <row r="57" spans="1:4" ht="24.75">
      <c r="A57" s="112">
        <v>164854839</v>
      </c>
      <c r="B57" s="113" t="s">
        <v>183</v>
      </c>
      <c r="C57" s="114">
        <v>314749697</v>
      </c>
      <c r="D57" s="112">
        <v>100960600</v>
      </c>
    </row>
    <row r="58" spans="1:4" ht="24.75">
      <c r="A58" s="112">
        <v>3215083</v>
      </c>
      <c r="B58" s="113" t="s">
        <v>598</v>
      </c>
      <c r="C58" s="111">
        <v>56005893</v>
      </c>
      <c r="D58" s="112">
        <v>4695303</v>
      </c>
    </row>
    <row r="59" spans="1:4" ht="24.75">
      <c r="A59" s="112">
        <v>2982527</v>
      </c>
      <c r="B59" s="113" t="s">
        <v>126</v>
      </c>
      <c r="C59" s="111">
        <v>37120125</v>
      </c>
      <c r="D59" s="112">
        <v>3000000</v>
      </c>
    </row>
    <row r="60" spans="1:4" ht="24.75">
      <c r="A60" s="117" t="s">
        <v>176</v>
      </c>
      <c r="B60" s="113" t="s">
        <v>127</v>
      </c>
      <c r="C60" s="111">
        <v>38198</v>
      </c>
      <c r="D60" s="117" t="s">
        <v>176</v>
      </c>
    </row>
    <row r="61" spans="1:4" ht="24.75">
      <c r="A61" s="112">
        <v>952225</v>
      </c>
      <c r="B61" s="113" t="s">
        <v>128</v>
      </c>
      <c r="C61" s="111">
        <v>2447776</v>
      </c>
      <c r="D61" s="117" t="s">
        <v>176</v>
      </c>
    </row>
    <row r="62" spans="1:4" ht="24.75">
      <c r="A62" s="109">
        <v>229861</v>
      </c>
      <c r="B62" s="113" t="s">
        <v>174</v>
      </c>
      <c r="C62" s="111">
        <v>16051111</v>
      </c>
      <c r="D62" s="111">
        <v>577468</v>
      </c>
    </row>
    <row r="63" spans="1:4" ht="24.75">
      <c r="A63" s="112">
        <v>304120</v>
      </c>
      <c r="B63" s="113" t="s">
        <v>130</v>
      </c>
      <c r="C63" s="111">
        <v>5201119</v>
      </c>
      <c r="D63" s="114">
        <v>343929</v>
      </c>
    </row>
    <row r="64" spans="1:4" ht="24.75">
      <c r="A64" s="112">
        <v>10232209</v>
      </c>
      <c r="B64" s="113" t="s">
        <v>131</v>
      </c>
      <c r="C64" s="111">
        <v>85932194</v>
      </c>
      <c r="D64" s="114">
        <v>9810076</v>
      </c>
    </row>
    <row r="65" spans="1:4" ht="24.75">
      <c r="A65" s="112">
        <v>4039310</v>
      </c>
      <c r="B65" s="113" t="s">
        <v>132</v>
      </c>
      <c r="C65" s="111">
        <v>52829155</v>
      </c>
      <c r="D65" s="114">
        <v>4999764</v>
      </c>
    </row>
    <row r="66" spans="1:4" ht="24.75">
      <c r="A66" s="109">
        <v>16822</v>
      </c>
      <c r="B66" s="113" t="s">
        <v>133</v>
      </c>
      <c r="C66" s="111">
        <v>21253303</v>
      </c>
      <c r="D66" s="111">
        <v>582</v>
      </c>
    </row>
    <row r="67" spans="1:4" ht="24.75">
      <c r="A67" s="109">
        <v>11279956</v>
      </c>
      <c r="B67" s="113" t="s">
        <v>134</v>
      </c>
      <c r="C67" s="111">
        <v>72431491</v>
      </c>
      <c r="D67" s="111">
        <v>7993749</v>
      </c>
    </row>
    <row r="68" spans="1:4" ht="24.75">
      <c r="A68" s="109">
        <v>45308</v>
      </c>
      <c r="B68" s="113" t="s">
        <v>135</v>
      </c>
      <c r="C68" s="111">
        <v>6646644</v>
      </c>
      <c r="D68" s="111">
        <v>43194</v>
      </c>
    </row>
    <row r="69" spans="1:4" ht="24.75">
      <c r="A69" s="109">
        <v>888971</v>
      </c>
      <c r="B69" s="113" t="s">
        <v>136</v>
      </c>
      <c r="C69" s="111">
        <v>14969092</v>
      </c>
      <c r="D69" s="111">
        <v>499946</v>
      </c>
    </row>
    <row r="70" spans="1:4" ht="24.75">
      <c r="A70" s="109">
        <v>107986417</v>
      </c>
      <c r="B70" s="113" t="s">
        <v>200</v>
      </c>
      <c r="C70" s="111">
        <v>442665667</v>
      </c>
      <c r="D70" s="111">
        <v>59999410</v>
      </c>
    </row>
    <row r="71" spans="1:4" ht="24.75">
      <c r="A71" s="109">
        <v>2565763</v>
      </c>
      <c r="B71" s="113" t="s">
        <v>139</v>
      </c>
      <c r="C71" s="111">
        <v>24350664</v>
      </c>
      <c r="D71" s="111">
        <v>4210784</v>
      </c>
    </row>
    <row r="72" spans="1:4" ht="24.75">
      <c r="A72" s="109">
        <v>53624</v>
      </c>
      <c r="B72" s="113" t="s">
        <v>186</v>
      </c>
      <c r="C72" s="111">
        <v>114280</v>
      </c>
      <c r="D72" s="111">
        <v>43038</v>
      </c>
    </row>
    <row r="73" spans="1:4" ht="24.75">
      <c r="A73" s="117" t="s">
        <v>176</v>
      </c>
      <c r="B73" s="113" t="s">
        <v>141</v>
      </c>
      <c r="C73" s="111">
        <v>239793866</v>
      </c>
      <c r="D73" s="111">
        <v>151299852</v>
      </c>
    </row>
    <row r="74" spans="1:4" ht="24.75">
      <c r="A74" s="109">
        <v>599670</v>
      </c>
      <c r="B74" s="113" t="s">
        <v>599</v>
      </c>
      <c r="C74" s="111">
        <v>32573730</v>
      </c>
      <c r="D74" s="111">
        <v>938257</v>
      </c>
    </row>
    <row r="75" spans="1:4" ht="24.75">
      <c r="A75" s="109">
        <v>473938</v>
      </c>
      <c r="B75" s="113" t="s">
        <v>600</v>
      </c>
      <c r="C75" s="111">
        <v>2541783</v>
      </c>
      <c r="D75" s="111">
        <v>197531</v>
      </c>
    </row>
    <row r="76" spans="1:4" ht="24.75">
      <c r="A76" s="109">
        <v>715471</v>
      </c>
      <c r="B76" s="113" t="s">
        <v>145</v>
      </c>
      <c r="C76" s="111">
        <v>13113578</v>
      </c>
      <c r="D76" s="111">
        <v>977685</v>
      </c>
    </row>
    <row r="77" spans="1:4" ht="24.75">
      <c r="A77" s="109">
        <v>147306</v>
      </c>
      <c r="B77" s="113" t="s">
        <v>148</v>
      </c>
      <c r="C77" s="111">
        <v>1322663</v>
      </c>
      <c r="D77" s="111">
        <v>700522</v>
      </c>
    </row>
    <row r="78" spans="1:4" ht="24.75">
      <c r="A78" s="117" t="s">
        <v>176</v>
      </c>
      <c r="B78" s="113" t="s">
        <v>149</v>
      </c>
      <c r="C78" s="117" t="s">
        <v>176</v>
      </c>
      <c r="D78" s="111">
        <v>413017</v>
      </c>
    </row>
    <row r="79" spans="1:4" ht="24.75">
      <c r="A79" s="295" t="s">
        <v>176</v>
      </c>
      <c r="B79" s="113" t="s">
        <v>376</v>
      </c>
      <c r="C79" s="111">
        <v>61139366</v>
      </c>
      <c r="D79" s="295" t="s">
        <v>176</v>
      </c>
    </row>
    <row r="80" spans="1:4" ht="24.75">
      <c r="A80" s="129">
        <f>SUM(A10:A38,A52:A79)</f>
        <v>1384029180</v>
      </c>
      <c r="B80" s="191" t="s">
        <v>547</v>
      </c>
      <c r="C80" s="131">
        <f>SUM(C10:C34,C35:C79)</f>
        <v>7729253225</v>
      </c>
      <c r="D80" s="131">
        <f>SUM(D10:D34,D35:D79)</f>
        <v>1334102939</v>
      </c>
    </row>
    <row r="81" spans="1:4" ht="24.75">
      <c r="A81" s="295" t="s">
        <v>176</v>
      </c>
      <c r="B81" s="130" t="s">
        <v>601</v>
      </c>
      <c r="C81" s="131">
        <v>1200000000</v>
      </c>
      <c r="D81" s="295" t="s">
        <v>176</v>
      </c>
    </row>
    <row r="82" spans="1:4" ht="12.75">
      <c r="A82" s="391" t="s">
        <v>602</v>
      </c>
      <c r="B82" s="391"/>
      <c r="C82" s="391"/>
      <c r="D82" s="391"/>
    </row>
    <row r="83" spans="1:4" ht="23.25">
      <c r="A83" s="275"/>
      <c r="B83" s="275"/>
      <c r="C83" s="275"/>
      <c r="D83" s="275"/>
    </row>
    <row r="84" ht="12.75">
      <c r="B84" s="1"/>
    </row>
    <row r="85" spans="1:4" ht="23.25">
      <c r="A85" s="275"/>
      <c r="B85" s="275"/>
      <c r="C85" s="275"/>
      <c r="D85" s="275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</sheetData>
  <sheetProtection/>
  <mergeCells count="12">
    <mergeCell ref="A46:D46"/>
    <mergeCell ref="C50:C51"/>
    <mergeCell ref="D50:D51"/>
    <mergeCell ref="A82:D82"/>
    <mergeCell ref="A83:D83"/>
    <mergeCell ref="A85:D85"/>
    <mergeCell ref="A2:D2"/>
    <mergeCell ref="A4:D4"/>
    <mergeCell ref="C8:C9"/>
    <mergeCell ref="D8:D9"/>
    <mergeCell ref="A44:D44"/>
    <mergeCell ref="A45:D4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4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4.421875" style="0" customWidth="1"/>
    <col min="2" max="2" width="3.57421875" style="0" customWidth="1"/>
    <col min="3" max="3" width="51.140625" style="0" customWidth="1"/>
    <col min="4" max="4" width="15.00390625" style="0" customWidth="1"/>
    <col min="5" max="5" width="14.57421875" style="0" customWidth="1"/>
  </cols>
  <sheetData>
    <row r="1" spans="1:5" ht="24.75">
      <c r="A1" s="91" t="s">
        <v>603</v>
      </c>
      <c r="B1" s="91"/>
      <c r="C1" s="91"/>
      <c r="D1" s="91"/>
      <c r="E1" s="91"/>
    </row>
    <row r="2" spans="1:5" ht="27.75">
      <c r="A2" s="93" t="s">
        <v>591</v>
      </c>
      <c r="B2" s="132"/>
      <c r="C2" s="132"/>
      <c r="D2" s="132"/>
      <c r="E2" s="132"/>
    </row>
    <row r="3" spans="1:5" ht="27.75">
      <c r="A3" s="390" t="s">
        <v>604</v>
      </c>
      <c r="B3" s="390"/>
      <c r="C3" s="390"/>
      <c r="D3" s="390"/>
      <c r="E3" s="390"/>
    </row>
    <row r="4" spans="1:5" ht="27.75">
      <c r="A4" s="93" t="s">
        <v>271</v>
      </c>
      <c r="B4" s="132"/>
      <c r="C4" s="132"/>
      <c r="D4" s="132"/>
      <c r="E4" s="132"/>
    </row>
    <row r="5" spans="1:5" ht="24.75">
      <c r="A5" s="95"/>
      <c r="B5" s="133"/>
      <c r="C5" s="95"/>
      <c r="D5" s="95"/>
      <c r="E5" s="151" t="s">
        <v>86</v>
      </c>
    </row>
    <row r="6" spans="1:5" ht="24.75">
      <c r="A6" s="163" t="s">
        <v>2</v>
      </c>
      <c r="B6" s="134"/>
      <c r="C6" s="135"/>
      <c r="D6" s="348" t="s">
        <v>82</v>
      </c>
      <c r="E6" s="349"/>
    </row>
    <row r="7" spans="1:5" ht="27.75">
      <c r="A7" s="167" t="s">
        <v>35</v>
      </c>
      <c r="B7" s="36" t="s">
        <v>3</v>
      </c>
      <c r="C7" s="392"/>
      <c r="D7" s="168" t="s">
        <v>330</v>
      </c>
      <c r="E7" s="168" t="s">
        <v>2</v>
      </c>
    </row>
    <row r="8" spans="1:5" ht="24.75">
      <c r="A8" s="169">
        <v>2016</v>
      </c>
      <c r="B8" s="138"/>
      <c r="C8" s="139"/>
      <c r="D8" s="171"/>
      <c r="E8" s="171"/>
    </row>
    <row r="9" spans="1:5" ht="24.75">
      <c r="A9" s="393"/>
      <c r="B9" s="141" t="s">
        <v>7</v>
      </c>
      <c r="C9" s="142" t="s">
        <v>166</v>
      </c>
      <c r="D9" s="393"/>
      <c r="E9" s="393"/>
    </row>
    <row r="10" spans="1:5" ht="24.75">
      <c r="A10" s="109">
        <v>17213085</v>
      </c>
      <c r="B10" s="33"/>
      <c r="C10" s="143" t="s">
        <v>87</v>
      </c>
      <c r="D10" s="109">
        <v>196996025</v>
      </c>
      <c r="E10" s="109">
        <v>19798624</v>
      </c>
    </row>
    <row r="11" spans="1:5" ht="24.75">
      <c r="A11" s="109">
        <v>69981022</v>
      </c>
      <c r="B11" s="33"/>
      <c r="C11" s="143" t="s">
        <v>304</v>
      </c>
      <c r="D11" s="109">
        <v>351483726</v>
      </c>
      <c r="E11" s="109">
        <v>69999987</v>
      </c>
    </row>
    <row r="12" spans="1:5" ht="24.75">
      <c r="A12" s="109">
        <v>427860</v>
      </c>
      <c r="B12" s="33"/>
      <c r="C12" s="143" t="s">
        <v>89</v>
      </c>
      <c r="D12" s="109">
        <v>8484715</v>
      </c>
      <c r="E12" s="117" t="s">
        <v>605</v>
      </c>
    </row>
    <row r="13" spans="1:5" ht="24.75">
      <c r="A13" s="109">
        <v>123778</v>
      </c>
      <c r="B13" s="33"/>
      <c r="C13" s="143" t="s">
        <v>167</v>
      </c>
      <c r="D13" s="109">
        <v>1858986</v>
      </c>
      <c r="E13" s="109">
        <v>71918</v>
      </c>
    </row>
    <row r="14" spans="1:5" ht="24.75">
      <c r="A14" s="117" t="s">
        <v>605</v>
      </c>
      <c r="B14" s="33"/>
      <c r="C14" s="143" t="s">
        <v>90</v>
      </c>
      <c r="D14" s="109">
        <v>1066467</v>
      </c>
      <c r="E14" s="109">
        <v>590000</v>
      </c>
    </row>
    <row r="15" spans="1:5" ht="24.75">
      <c r="A15" s="109">
        <v>1418107</v>
      </c>
      <c r="B15" s="33"/>
      <c r="C15" s="143" t="s">
        <v>91</v>
      </c>
      <c r="D15" s="109">
        <v>3938042</v>
      </c>
      <c r="E15" s="109">
        <v>1517749</v>
      </c>
    </row>
    <row r="16" spans="1:5" ht="24.75">
      <c r="A16" s="109">
        <v>5694103</v>
      </c>
      <c r="B16" s="33"/>
      <c r="C16" s="143" t="s">
        <v>92</v>
      </c>
      <c r="D16" s="109">
        <v>81173617</v>
      </c>
      <c r="E16" s="109">
        <v>7097418</v>
      </c>
    </row>
    <row r="17" spans="1:5" ht="24.75">
      <c r="A17" s="117" t="s">
        <v>605</v>
      </c>
      <c r="B17" s="33"/>
      <c r="C17" s="143" t="s">
        <v>106</v>
      </c>
      <c r="D17" s="109">
        <v>1501</v>
      </c>
      <c r="E17" s="117" t="s">
        <v>605</v>
      </c>
    </row>
    <row r="18" spans="1:5" ht="24.75">
      <c r="A18" s="109">
        <v>7000</v>
      </c>
      <c r="B18" s="33"/>
      <c r="C18" s="143" t="s">
        <v>109</v>
      </c>
      <c r="D18" s="109">
        <v>319155</v>
      </c>
      <c r="E18" s="117" t="s">
        <v>605</v>
      </c>
    </row>
    <row r="19" spans="1:5" ht="24.75">
      <c r="A19" s="117" t="s">
        <v>605</v>
      </c>
      <c r="B19" s="33"/>
      <c r="C19" s="143" t="s">
        <v>110</v>
      </c>
      <c r="D19" s="109">
        <v>182918</v>
      </c>
      <c r="E19" s="117" t="s">
        <v>605</v>
      </c>
    </row>
    <row r="20" spans="1:5" ht="24.75">
      <c r="A20" s="117" t="s">
        <v>605</v>
      </c>
      <c r="B20" s="33"/>
      <c r="C20" s="143" t="s">
        <v>127</v>
      </c>
      <c r="D20" s="109">
        <v>38198</v>
      </c>
      <c r="E20" s="117" t="s">
        <v>605</v>
      </c>
    </row>
    <row r="21" spans="1:5" ht="24.75">
      <c r="A21" s="109">
        <v>952225</v>
      </c>
      <c r="B21" s="33"/>
      <c r="C21" s="143" t="s">
        <v>128</v>
      </c>
      <c r="D21" s="109">
        <v>2447776</v>
      </c>
      <c r="E21" s="117" t="s">
        <v>605</v>
      </c>
    </row>
    <row r="22" spans="1:5" ht="24.75">
      <c r="A22" s="109">
        <v>45308</v>
      </c>
      <c r="B22" s="33"/>
      <c r="C22" s="143" t="s">
        <v>135</v>
      </c>
      <c r="D22" s="109">
        <v>6646644</v>
      </c>
      <c r="E22" s="109">
        <v>43194</v>
      </c>
    </row>
    <row r="23" spans="1:5" ht="24.75">
      <c r="A23" s="117" t="s">
        <v>605</v>
      </c>
      <c r="B23" s="33"/>
      <c r="C23" s="143" t="s">
        <v>606</v>
      </c>
      <c r="D23" s="109">
        <v>61139366</v>
      </c>
      <c r="E23" s="117" t="s">
        <v>605</v>
      </c>
    </row>
    <row r="24" spans="1:5" ht="24.75">
      <c r="A24" s="351">
        <f>SUM(A10:A23)</f>
        <v>95862488</v>
      </c>
      <c r="B24" s="146"/>
      <c r="C24" s="394" t="s">
        <v>170</v>
      </c>
      <c r="D24" s="351">
        <f>SUM(D10:D23)</f>
        <v>715777136</v>
      </c>
      <c r="E24" s="351">
        <f>SUM(E10:E23)</f>
        <v>99118890</v>
      </c>
    </row>
    <row r="25" spans="1:5" ht="24.75">
      <c r="A25" s="145"/>
      <c r="B25" s="31" t="s">
        <v>9</v>
      </c>
      <c r="C25" s="142" t="s">
        <v>173</v>
      </c>
      <c r="D25" s="145"/>
      <c r="E25" s="145"/>
    </row>
    <row r="26" spans="1:5" ht="24.75">
      <c r="A26" s="109">
        <v>2524295</v>
      </c>
      <c r="B26" s="33"/>
      <c r="C26" s="143" t="s">
        <v>93</v>
      </c>
      <c r="D26" s="109">
        <v>16074589</v>
      </c>
      <c r="E26" s="109">
        <v>3362858</v>
      </c>
    </row>
    <row r="27" spans="1:5" ht="24.75">
      <c r="A27" s="109">
        <v>485246</v>
      </c>
      <c r="B27" s="33"/>
      <c r="C27" s="143" t="s">
        <v>98</v>
      </c>
      <c r="D27" s="109">
        <v>10537750</v>
      </c>
      <c r="E27" s="109">
        <v>1119344</v>
      </c>
    </row>
    <row r="28" spans="1:5" ht="24.75">
      <c r="A28" s="109">
        <v>80199</v>
      </c>
      <c r="B28" s="33"/>
      <c r="C28" s="143" t="s">
        <v>108</v>
      </c>
      <c r="D28" s="109">
        <v>333785</v>
      </c>
      <c r="E28" s="109">
        <v>49130</v>
      </c>
    </row>
    <row r="29" spans="1:5" ht="24.75">
      <c r="A29" s="109">
        <v>229861</v>
      </c>
      <c r="B29" s="33"/>
      <c r="C29" s="143" t="s">
        <v>129</v>
      </c>
      <c r="D29" s="109">
        <v>16051111</v>
      </c>
      <c r="E29" s="109">
        <v>577468</v>
      </c>
    </row>
    <row r="30" spans="1:5" ht="24.75">
      <c r="A30" s="109">
        <v>599670</v>
      </c>
      <c r="B30" s="33"/>
      <c r="C30" s="143" t="s">
        <v>334</v>
      </c>
      <c r="D30" s="109">
        <v>32573730</v>
      </c>
      <c r="E30" s="109">
        <v>938257</v>
      </c>
    </row>
    <row r="31" spans="1:5" ht="24.75">
      <c r="A31" s="351">
        <f>SUM(A26:A30)</f>
        <v>3919271</v>
      </c>
      <c r="B31" s="146"/>
      <c r="C31" s="394" t="s">
        <v>177</v>
      </c>
      <c r="D31" s="351">
        <f>SUM(D26:D30)</f>
        <v>75570965</v>
      </c>
      <c r="E31" s="351">
        <f>SUM(E26:E30)</f>
        <v>6047057</v>
      </c>
    </row>
    <row r="32" spans="1:5" ht="24.75">
      <c r="A32" s="145"/>
      <c r="B32" s="31" t="s">
        <v>10</v>
      </c>
      <c r="C32" s="142" t="s">
        <v>180</v>
      </c>
      <c r="D32" s="145"/>
      <c r="E32" s="145"/>
    </row>
    <row r="33" spans="1:5" ht="24.75">
      <c r="A33" s="109">
        <v>281990</v>
      </c>
      <c r="B33" s="33"/>
      <c r="C33" s="144" t="s">
        <v>87</v>
      </c>
      <c r="D33" s="109">
        <v>2581766</v>
      </c>
      <c r="E33" s="117" t="s">
        <v>605</v>
      </c>
    </row>
    <row r="34" spans="1:5" ht="24.75">
      <c r="A34" s="109">
        <v>69734185</v>
      </c>
      <c r="B34" s="33"/>
      <c r="C34" s="148" t="s">
        <v>100</v>
      </c>
      <c r="D34" s="109">
        <v>177203111</v>
      </c>
      <c r="E34" s="109">
        <v>49140819</v>
      </c>
    </row>
    <row r="35" spans="1:5" ht="24.75">
      <c r="A35" s="109">
        <v>3989792</v>
      </c>
      <c r="B35" s="33"/>
      <c r="C35" s="148" t="s">
        <v>112</v>
      </c>
      <c r="D35" s="109">
        <v>66316364</v>
      </c>
      <c r="E35" s="109">
        <v>5865043</v>
      </c>
    </row>
    <row r="36" spans="1:5" ht="24.75">
      <c r="A36" s="117" t="s">
        <v>605</v>
      </c>
      <c r="B36" s="33"/>
      <c r="C36" s="143" t="s">
        <v>119</v>
      </c>
      <c r="D36" s="109">
        <v>753120</v>
      </c>
      <c r="E36" s="117" t="s">
        <v>605</v>
      </c>
    </row>
    <row r="37" spans="1:5" ht="24.75">
      <c r="A37" s="109">
        <v>164854838</v>
      </c>
      <c r="B37" s="33"/>
      <c r="C37" s="143" t="s">
        <v>183</v>
      </c>
      <c r="D37" s="109">
        <v>314749697</v>
      </c>
      <c r="E37" s="109">
        <v>100960600</v>
      </c>
    </row>
    <row r="38" spans="1:5" ht="24.75">
      <c r="A38" s="109">
        <v>4039310</v>
      </c>
      <c r="B38" s="33"/>
      <c r="C38" s="143" t="s">
        <v>132</v>
      </c>
      <c r="D38" s="109">
        <v>52829155</v>
      </c>
      <c r="E38" s="109">
        <v>4999764</v>
      </c>
    </row>
    <row r="39" spans="1:5" ht="24.75">
      <c r="A39" s="109">
        <v>16822</v>
      </c>
      <c r="B39" s="33"/>
      <c r="C39" s="143" t="s">
        <v>133</v>
      </c>
      <c r="D39" s="109">
        <v>21253303</v>
      </c>
      <c r="E39" s="109">
        <v>582</v>
      </c>
    </row>
    <row r="40" spans="1:5" ht="24.75">
      <c r="A40" s="109">
        <v>9695050</v>
      </c>
      <c r="B40" s="33"/>
      <c r="C40" s="143" t="s">
        <v>340</v>
      </c>
      <c r="D40" s="109">
        <v>66240332</v>
      </c>
      <c r="E40" s="109">
        <v>6588354</v>
      </c>
    </row>
    <row r="41" spans="1:5" ht="24.75">
      <c r="A41" s="109">
        <v>53624</v>
      </c>
      <c r="B41" s="33"/>
      <c r="C41" s="143" t="s">
        <v>186</v>
      </c>
      <c r="D41" s="109">
        <v>114280</v>
      </c>
      <c r="E41" s="109">
        <v>43038</v>
      </c>
    </row>
    <row r="42" spans="1:5" ht="24.75">
      <c r="A42" s="109">
        <v>473938</v>
      </c>
      <c r="B42" s="33"/>
      <c r="C42" s="143" t="s">
        <v>144</v>
      </c>
      <c r="D42" s="109">
        <v>2541783</v>
      </c>
      <c r="E42" s="109">
        <v>197531</v>
      </c>
    </row>
    <row r="43" spans="1:5" ht="24.75">
      <c r="A43" s="352">
        <f>SUM(A33:A42)</f>
        <v>253139549</v>
      </c>
      <c r="B43" s="146"/>
      <c r="C43" s="195" t="s">
        <v>188</v>
      </c>
      <c r="D43" s="352">
        <f>SUM(D33:D42)</f>
        <v>704582911</v>
      </c>
      <c r="E43" s="352">
        <f>SUM(E33:E42)</f>
        <v>167795731</v>
      </c>
    </row>
    <row r="44" spans="1:5" ht="24.75">
      <c r="A44" s="145"/>
      <c r="B44" s="141" t="s">
        <v>11</v>
      </c>
      <c r="C44" s="142" t="s">
        <v>189</v>
      </c>
      <c r="D44" s="145"/>
      <c r="E44" s="145"/>
    </row>
    <row r="45" spans="1:5" ht="24.75">
      <c r="A45" s="109">
        <v>35142657</v>
      </c>
      <c r="B45" s="33"/>
      <c r="C45" s="143" t="s">
        <v>99</v>
      </c>
      <c r="D45" s="109">
        <v>465455070</v>
      </c>
      <c r="E45" s="109">
        <v>20615209</v>
      </c>
    </row>
    <row r="46" spans="1:5" ht="24.75">
      <c r="A46" s="352">
        <f>SUM(A44:A45)</f>
        <v>35142657</v>
      </c>
      <c r="B46" s="146"/>
      <c r="C46" s="195" t="s">
        <v>190</v>
      </c>
      <c r="D46" s="352">
        <f>SUM(D44:D45)</f>
        <v>465455070</v>
      </c>
      <c r="E46" s="352">
        <f>SUM(E44:E45)</f>
        <v>20615209</v>
      </c>
    </row>
    <row r="47" spans="1:5" ht="12.75">
      <c r="A47" s="1"/>
      <c r="B47" s="1"/>
      <c r="C47" s="157" t="s">
        <v>607</v>
      </c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24.75">
      <c r="A50" s="91" t="s">
        <v>608</v>
      </c>
      <c r="B50" s="91"/>
      <c r="C50" s="91"/>
      <c r="D50" s="91"/>
      <c r="E50" s="91"/>
    </row>
    <row r="51" spans="1:5" ht="27.75">
      <c r="A51" s="93" t="s">
        <v>591</v>
      </c>
      <c r="B51" s="132"/>
      <c r="C51" s="132"/>
      <c r="D51" s="132"/>
      <c r="E51" s="132"/>
    </row>
    <row r="52" spans="1:5" ht="27.75">
      <c r="A52" s="390" t="s">
        <v>604</v>
      </c>
      <c r="B52" s="390"/>
      <c r="C52" s="390"/>
      <c r="D52" s="390"/>
      <c r="E52" s="390"/>
    </row>
    <row r="53" spans="1:5" ht="27.75">
      <c r="A53" s="93" t="s">
        <v>271</v>
      </c>
      <c r="B53" s="132"/>
      <c r="C53" s="132"/>
      <c r="D53" s="132"/>
      <c r="E53" s="132"/>
    </row>
    <row r="54" spans="1:5" ht="24.75">
      <c r="A54" s="95"/>
      <c r="B54" s="133"/>
      <c r="C54" s="95"/>
      <c r="D54" s="95"/>
      <c r="E54" s="151" t="s">
        <v>86</v>
      </c>
    </row>
    <row r="55" spans="1:5" ht="24.75">
      <c r="A55" s="163" t="s">
        <v>2</v>
      </c>
      <c r="B55" s="134"/>
      <c r="C55" s="135"/>
      <c r="D55" s="348" t="s">
        <v>82</v>
      </c>
      <c r="E55" s="349"/>
    </row>
    <row r="56" spans="1:5" ht="27.75">
      <c r="A56" s="167" t="s">
        <v>35</v>
      </c>
      <c r="B56" s="36" t="s">
        <v>3</v>
      </c>
      <c r="C56" s="392"/>
      <c r="D56" s="168" t="s">
        <v>330</v>
      </c>
      <c r="E56" s="168" t="s">
        <v>2</v>
      </c>
    </row>
    <row r="57" spans="1:5" ht="24.75">
      <c r="A57" s="169">
        <v>2016</v>
      </c>
      <c r="B57" s="138"/>
      <c r="C57" s="139"/>
      <c r="D57" s="171"/>
      <c r="E57" s="171"/>
    </row>
    <row r="58" spans="1:5" ht="24.75">
      <c r="A58" s="145"/>
      <c r="B58" s="31" t="s">
        <v>12</v>
      </c>
      <c r="C58" s="142" t="s">
        <v>191</v>
      </c>
      <c r="D58" s="145"/>
      <c r="E58" s="145"/>
    </row>
    <row r="59" spans="1:5" ht="24.75">
      <c r="A59" s="109">
        <v>3414557</v>
      </c>
      <c r="B59" s="33"/>
      <c r="C59" s="143" t="s">
        <v>101</v>
      </c>
      <c r="D59" s="109">
        <v>36389789</v>
      </c>
      <c r="E59" s="109">
        <v>2824814</v>
      </c>
    </row>
    <row r="60" spans="1:5" ht="24.75">
      <c r="A60" s="109">
        <v>198489</v>
      </c>
      <c r="B60" s="33"/>
      <c r="C60" s="143" t="s">
        <v>111</v>
      </c>
      <c r="D60" s="109">
        <v>3111922</v>
      </c>
      <c r="E60" s="109">
        <v>199470</v>
      </c>
    </row>
    <row r="61" spans="1:5" ht="24.75">
      <c r="A61" s="109">
        <v>1584906</v>
      </c>
      <c r="B61" s="33"/>
      <c r="C61" s="143" t="s">
        <v>193</v>
      </c>
      <c r="D61" s="109">
        <v>6191159</v>
      </c>
      <c r="E61" s="109">
        <v>1405395</v>
      </c>
    </row>
    <row r="62" spans="1:5" ht="24.75">
      <c r="A62" s="352">
        <f>SUM(A59:A61)</f>
        <v>5197952</v>
      </c>
      <c r="B62" s="146"/>
      <c r="C62" s="195" t="s">
        <v>194</v>
      </c>
      <c r="D62" s="352">
        <f>SUM(D59:D61)</f>
        <v>45692870</v>
      </c>
      <c r="E62" s="352">
        <f>SUM(E59:E61)</f>
        <v>4429679</v>
      </c>
    </row>
    <row r="63" spans="1:5" ht="24.75">
      <c r="A63" s="307"/>
      <c r="B63" s="31" t="s">
        <v>16</v>
      </c>
      <c r="C63" s="159" t="s">
        <v>195</v>
      </c>
      <c r="D63" s="307"/>
      <c r="E63" s="307"/>
    </row>
    <row r="64" spans="1:5" ht="24.75">
      <c r="A64" s="109">
        <v>65772181</v>
      </c>
      <c r="B64" s="33"/>
      <c r="C64" s="143" t="s">
        <v>87</v>
      </c>
      <c r="D64" s="109">
        <v>377542826</v>
      </c>
      <c r="E64" s="109">
        <v>53778573</v>
      </c>
    </row>
    <row r="65" spans="1:5" ht="24.75">
      <c r="A65" s="109">
        <v>136339472</v>
      </c>
      <c r="B65" s="33"/>
      <c r="C65" s="143" t="s">
        <v>609</v>
      </c>
      <c r="D65" s="109">
        <v>474295323</v>
      </c>
      <c r="E65" s="109">
        <v>128961996</v>
      </c>
    </row>
    <row r="66" spans="1:5" ht="24.75">
      <c r="A66" s="109">
        <v>36407998</v>
      </c>
      <c r="B66" s="33"/>
      <c r="C66" s="143" t="s">
        <v>610</v>
      </c>
      <c r="D66" s="109">
        <v>264234319</v>
      </c>
      <c r="E66" s="109">
        <v>35091695</v>
      </c>
    </row>
    <row r="67" spans="1:5" ht="24.75">
      <c r="A67" s="109">
        <v>13145035</v>
      </c>
      <c r="B67" s="33"/>
      <c r="C67" s="143" t="s">
        <v>351</v>
      </c>
      <c r="D67" s="109">
        <v>90467653</v>
      </c>
      <c r="E67" s="109">
        <v>14857234</v>
      </c>
    </row>
    <row r="68" spans="1:5" ht="24.75">
      <c r="A68" s="109">
        <v>25166050</v>
      </c>
      <c r="B68" s="32"/>
      <c r="C68" s="143" t="s">
        <v>107</v>
      </c>
      <c r="D68" s="109">
        <v>129307782</v>
      </c>
      <c r="E68" s="109">
        <v>24986271</v>
      </c>
    </row>
    <row r="69" spans="1:5" ht="24.75">
      <c r="A69" s="109">
        <v>888971</v>
      </c>
      <c r="B69" s="32"/>
      <c r="C69" s="143" t="s">
        <v>136</v>
      </c>
      <c r="D69" s="109">
        <v>14969092</v>
      </c>
      <c r="E69" s="109">
        <v>499946</v>
      </c>
    </row>
    <row r="70" spans="1:5" ht="24.75">
      <c r="A70" s="109">
        <v>107986417</v>
      </c>
      <c r="B70" s="32"/>
      <c r="C70" s="143" t="s">
        <v>200</v>
      </c>
      <c r="D70" s="109">
        <v>442665667</v>
      </c>
      <c r="E70" s="109">
        <v>59999410</v>
      </c>
    </row>
    <row r="71" spans="1:5" ht="24.75">
      <c r="A71" s="351">
        <f>SUM(A64:A70)</f>
        <v>385706124</v>
      </c>
      <c r="B71" s="194"/>
      <c r="C71" s="394" t="s">
        <v>201</v>
      </c>
      <c r="D71" s="351">
        <f>SUM(D64:D70)</f>
        <v>1793482662</v>
      </c>
      <c r="E71" s="351">
        <f>SUM(E64:E70)</f>
        <v>318175125</v>
      </c>
    </row>
    <row r="72" spans="1:5" ht="24.75">
      <c r="A72" s="145"/>
      <c r="B72" s="31" t="s">
        <v>40</v>
      </c>
      <c r="C72" s="356" t="s">
        <v>560</v>
      </c>
      <c r="D72" s="145"/>
      <c r="E72" s="145"/>
    </row>
    <row r="73" spans="1:5" ht="24.75">
      <c r="A73" s="109">
        <v>806416</v>
      </c>
      <c r="B73" s="33"/>
      <c r="C73" s="143" t="s">
        <v>611</v>
      </c>
      <c r="D73" s="109">
        <v>1870910</v>
      </c>
      <c r="E73" s="117" t="s">
        <v>605</v>
      </c>
    </row>
    <row r="74" spans="1:5" ht="24.75">
      <c r="A74" s="109">
        <v>52625</v>
      </c>
      <c r="B74" s="33"/>
      <c r="C74" s="143" t="s">
        <v>94</v>
      </c>
      <c r="D74" s="109">
        <v>10708845</v>
      </c>
      <c r="E74" s="109">
        <v>72390</v>
      </c>
    </row>
    <row r="75" spans="1:5" ht="24.75">
      <c r="A75" s="109">
        <v>3999977</v>
      </c>
      <c r="B75" s="33"/>
      <c r="C75" s="143" t="s">
        <v>205</v>
      </c>
      <c r="D75" s="109">
        <v>120295878</v>
      </c>
      <c r="E75" s="109">
        <v>2530624</v>
      </c>
    </row>
    <row r="76" spans="1:5" ht="24.75">
      <c r="A76" s="109">
        <v>4498284</v>
      </c>
      <c r="B76" s="33"/>
      <c r="C76" s="143" t="s">
        <v>118</v>
      </c>
      <c r="D76" s="109">
        <v>40982192</v>
      </c>
      <c r="E76" s="109">
        <v>4498073</v>
      </c>
    </row>
    <row r="77" spans="1:5" ht="24.75">
      <c r="A77" s="109">
        <v>2982527</v>
      </c>
      <c r="B77" s="33"/>
      <c r="C77" s="143" t="s">
        <v>126</v>
      </c>
      <c r="D77" s="109">
        <v>37120125</v>
      </c>
      <c r="E77" s="109">
        <v>3000000</v>
      </c>
    </row>
    <row r="78" spans="1:5" ht="24.75">
      <c r="A78" s="109">
        <v>304120</v>
      </c>
      <c r="B78" s="33"/>
      <c r="C78" s="143" t="s">
        <v>612</v>
      </c>
      <c r="D78" s="109">
        <v>5201119</v>
      </c>
      <c r="E78" s="109">
        <v>343929</v>
      </c>
    </row>
    <row r="79" spans="1:5" ht="24.75">
      <c r="A79" s="109">
        <v>2565763</v>
      </c>
      <c r="B79" s="33"/>
      <c r="C79" s="143" t="s">
        <v>139</v>
      </c>
      <c r="D79" s="109">
        <v>24350664</v>
      </c>
      <c r="E79" s="109">
        <v>4210784</v>
      </c>
    </row>
    <row r="80" spans="1:5" ht="24.75">
      <c r="A80" s="117" t="s">
        <v>605</v>
      </c>
      <c r="B80" s="33"/>
      <c r="C80" s="143" t="s">
        <v>149</v>
      </c>
      <c r="D80" s="117" t="s">
        <v>605</v>
      </c>
      <c r="E80" s="109">
        <v>413017</v>
      </c>
    </row>
    <row r="81" spans="1:5" ht="24.75">
      <c r="A81" s="352">
        <f>SUM(A73:A79)</f>
        <v>15209712</v>
      </c>
      <c r="B81" s="146"/>
      <c r="C81" s="195" t="s">
        <v>207</v>
      </c>
      <c r="D81" s="352">
        <f>SUM(D73:D79)</f>
        <v>240529733</v>
      </c>
      <c r="E81" s="352">
        <f>SUM(E73:E80)</f>
        <v>15068817</v>
      </c>
    </row>
    <row r="82" spans="1:5" ht="24.75">
      <c r="A82" s="145"/>
      <c r="B82" s="31" t="s">
        <v>17</v>
      </c>
      <c r="C82" s="142" t="s">
        <v>208</v>
      </c>
      <c r="D82" s="145"/>
      <c r="E82" s="145"/>
    </row>
    <row r="83" spans="1:5" ht="24.75">
      <c r="A83" s="109">
        <v>49976</v>
      </c>
      <c r="B83" s="33"/>
      <c r="C83" s="143" t="s">
        <v>96</v>
      </c>
      <c r="D83" s="109">
        <v>4749744</v>
      </c>
      <c r="E83" s="109">
        <v>83297</v>
      </c>
    </row>
    <row r="84" spans="1:5" ht="24.75">
      <c r="A84" s="352">
        <f>SUM(A83:A83)</f>
        <v>49976</v>
      </c>
      <c r="B84" s="146"/>
      <c r="C84" s="395" t="s">
        <v>210</v>
      </c>
      <c r="D84" s="352">
        <f>SUM(D83:D83)</f>
        <v>4749744</v>
      </c>
      <c r="E84" s="352">
        <f>SUM(E83:E83)</f>
        <v>83297</v>
      </c>
    </row>
    <row r="85" spans="1:5" ht="24.75">
      <c r="A85" s="145"/>
      <c r="B85" s="141" t="s">
        <v>19</v>
      </c>
      <c r="C85" s="142" t="s">
        <v>211</v>
      </c>
      <c r="D85" s="145"/>
      <c r="E85" s="145"/>
    </row>
    <row r="86" spans="1:5" ht="24.75">
      <c r="A86" s="109">
        <v>17510437</v>
      </c>
      <c r="B86" s="33"/>
      <c r="C86" s="143" t="s">
        <v>564</v>
      </c>
      <c r="D86" s="109">
        <v>22147372</v>
      </c>
      <c r="E86" s="109">
        <v>9333269</v>
      </c>
    </row>
    <row r="87" spans="1:5" ht="24.75">
      <c r="A87" s="109">
        <v>20607018</v>
      </c>
      <c r="B87" s="33"/>
      <c r="C87" s="143" t="s">
        <v>212</v>
      </c>
      <c r="D87" s="109">
        <v>146840017</v>
      </c>
      <c r="E87" s="109">
        <v>19995306</v>
      </c>
    </row>
    <row r="88" spans="1:5" ht="24.75">
      <c r="A88" s="352">
        <f>SUM(A86:A87)</f>
        <v>38117455</v>
      </c>
      <c r="B88" s="146"/>
      <c r="C88" s="195" t="s">
        <v>213</v>
      </c>
      <c r="D88" s="352">
        <f>SUM(D86:D87)</f>
        <v>168987389</v>
      </c>
      <c r="E88" s="352">
        <f>SUM(E86:E87)</f>
        <v>29328575</v>
      </c>
    </row>
    <row r="89" spans="1:5" ht="12.75">
      <c r="A89" s="1"/>
      <c r="B89" s="1"/>
      <c r="C89" s="286" t="s">
        <v>613</v>
      </c>
      <c r="D89" s="1"/>
      <c r="E89" s="1"/>
    </row>
    <row r="90" spans="1:5" ht="12.75">
      <c r="A90" s="1"/>
      <c r="B90" s="1"/>
      <c r="C90" s="157"/>
      <c r="D90" s="1"/>
      <c r="E90" s="1"/>
    </row>
    <row r="93" spans="1:5" ht="24.75">
      <c r="A93" s="91" t="s">
        <v>614</v>
      </c>
      <c r="B93" s="91"/>
      <c r="C93" s="91"/>
      <c r="D93" s="91"/>
      <c r="E93" s="91"/>
    </row>
    <row r="94" spans="1:5" ht="27.75">
      <c r="A94" s="93" t="s">
        <v>591</v>
      </c>
      <c r="B94" s="132"/>
      <c r="C94" s="132"/>
      <c r="D94" s="132"/>
      <c r="E94" s="132"/>
    </row>
    <row r="95" spans="1:5" ht="27.75">
      <c r="A95" s="390" t="s">
        <v>604</v>
      </c>
      <c r="B95" s="390"/>
      <c r="C95" s="390"/>
      <c r="D95" s="390"/>
      <c r="E95" s="390"/>
    </row>
    <row r="96" spans="1:5" ht="27.75">
      <c r="A96" s="93" t="s">
        <v>271</v>
      </c>
      <c r="B96" s="132"/>
      <c r="C96" s="132"/>
      <c r="D96" s="132"/>
      <c r="E96" s="132"/>
    </row>
    <row r="97" spans="1:5" ht="24.75">
      <c r="A97" s="95"/>
      <c r="B97" s="133"/>
      <c r="C97" s="95"/>
      <c r="D97" s="95"/>
      <c r="E97" s="151" t="s">
        <v>86</v>
      </c>
    </row>
    <row r="98" spans="1:5" ht="24.75">
      <c r="A98" s="163" t="s">
        <v>2</v>
      </c>
      <c r="B98" s="134"/>
      <c r="C98" s="135"/>
      <c r="D98" s="348" t="s">
        <v>82</v>
      </c>
      <c r="E98" s="349"/>
    </row>
    <row r="99" spans="1:5" ht="27.75">
      <c r="A99" s="167" t="s">
        <v>35</v>
      </c>
      <c r="B99" s="36" t="s">
        <v>3</v>
      </c>
      <c r="C99" s="392"/>
      <c r="D99" s="168" t="s">
        <v>330</v>
      </c>
      <c r="E99" s="168" t="s">
        <v>2</v>
      </c>
    </row>
    <row r="100" spans="1:5" ht="24.75">
      <c r="A100" s="169">
        <v>2016</v>
      </c>
      <c r="B100" s="138"/>
      <c r="C100" s="125"/>
      <c r="D100" s="171"/>
      <c r="E100" s="171"/>
    </row>
    <row r="101" spans="1:5" ht="24.75">
      <c r="A101" s="145"/>
      <c r="B101" s="141" t="s">
        <v>20</v>
      </c>
      <c r="C101" s="142" t="s">
        <v>615</v>
      </c>
      <c r="D101" s="145"/>
      <c r="E101" s="145"/>
    </row>
    <row r="102" spans="1:5" ht="24.75">
      <c r="A102" s="109">
        <v>2341941</v>
      </c>
      <c r="B102" s="33"/>
      <c r="C102" s="144" t="s">
        <v>616</v>
      </c>
      <c r="D102" s="109">
        <v>27080608</v>
      </c>
      <c r="E102" s="109">
        <v>2456265</v>
      </c>
    </row>
    <row r="103" spans="1:5" ht="24.75">
      <c r="A103" s="352">
        <f>SUM(A102)</f>
        <v>2341941</v>
      </c>
      <c r="B103" s="146"/>
      <c r="C103" s="395" t="s">
        <v>617</v>
      </c>
      <c r="D103" s="352">
        <f>SUM(D102)</f>
        <v>27080608</v>
      </c>
      <c r="E103" s="352">
        <f>SUM(E102)</f>
        <v>2456265</v>
      </c>
    </row>
    <row r="104" spans="1:5" ht="24.75">
      <c r="A104" s="307"/>
      <c r="B104" s="31" t="s">
        <v>22</v>
      </c>
      <c r="C104" s="159" t="s">
        <v>214</v>
      </c>
      <c r="D104" s="307"/>
      <c r="E104" s="307"/>
    </row>
    <row r="105" spans="1:5" ht="24.75">
      <c r="A105" s="109">
        <v>506427040</v>
      </c>
      <c r="B105" s="31"/>
      <c r="C105" s="143" t="s">
        <v>618</v>
      </c>
      <c r="D105" s="109">
        <v>2981724744</v>
      </c>
      <c r="E105" s="109">
        <v>499897851</v>
      </c>
    </row>
    <row r="106" spans="1:5" ht="24.75">
      <c r="A106" s="109">
        <v>135073</v>
      </c>
      <c r="B106" s="31"/>
      <c r="C106" s="143" t="s">
        <v>216</v>
      </c>
      <c r="D106" s="109">
        <v>874808</v>
      </c>
      <c r="E106" s="109">
        <v>102132</v>
      </c>
    </row>
    <row r="107" spans="1:5" ht="24.75">
      <c r="A107" s="117" t="s">
        <v>605</v>
      </c>
      <c r="B107" s="31"/>
      <c r="C107" s="143" t="s">
        <v>619</v>
      </c>
      <c r="D107" s="109">
        <v>7829587</v>
      </c>
      <c r="E107" s="117" t="s">
        <v>605</v>
      </c>
    </row>
    <row r="108" spans="1:5" ht="24.75">
      <c r="A108" s="109">
        <v>24997997</v>
      </c>
      <c r="B108" s="33"/>
      <c r="C108" s="143" t="s">
        <v>366</v>
      </c>
      <c r="D108" s="109">
        <v>72352342</v>
      </c>
      <c r="E108" s="109">
        <v>2284440</v>
      </c>
    </row>
    <row r="109" spans="1:5" ht="24.75">
      <c r="A109" s="109">
        <v>715471</v>
      </c>
      <c r="B109" s="33"/>
      <c r="C109" s="143" t="s">
        <v>145</v>
      </c>
      <c r="D109" s="109">
        <v>13113578</v>
      </c>
      <c r="E109" s="109">
        <v>977685</v>
      </c>
    </row>
    <row r="110" spans="1:5" ht="24.75">
      <c r="A110" s="351">
        <f>SUM(A105:A109)</f>
        <v>532275581</v>
      </c>
      <c r="B110" s="146"/>
      <c r="C110" s="394" t="s">
        <v>218</v>
      </c>
      <c r="D110" s="351">
        <f>SUM(D105:D109)</f>
        <v>3075895059</v>
      </c>
      <c r="E110" s="351">
        <f>SUM(E105:E109)</f>
        <v>503262108</v>
      </c>
    </row>
    <row r="111" spans="1:5" ht="24.75">
      <c r="A111" s="145"/>
      <c r="B111" s="31" t="s">
        <v>23</v>
      </c>
      <c r="C111" s="142" t="s">
        <v>219</v>
      </c>
      <c r="D111" s="145"/>
      <c r="E111" s="145"/>
    </row>
    <row r="112" spans="1:5" ht="24.75">
      <c r="A112" s="109">
        <v>954585</v>
      </c>
      <c r="B112" s="33"/>
      <c r="C112" s="143" t="s">
        <v>620</v>
      </c>
      <c r="D112" s="109">
        <v>4520982</v>
      </c>
      <c r="E112" s="109">
        <v>899914</v>
      </c>
    </row>
    <row r="113" spans="1:5" ht="24.75">
      <c r="A113" s="109">
        <v>2437185</v>
      </c>
      <c r="B113" s="33"/>
      <c r="C113" s="143" t="s">
        <v>621</v>
      </c>
      <c r="D113" s="109">
        <v>22439093</v>
      </c>
      <c r="E113" s="109">
        <v>316519</v>
      </c>
    </row>
    <row r="114" spans="1:5" ht="24.75">
      <c r="A114" s="109">
        <v>80106</v>
      </c>
      <c r="B114" s="33"/>
      <c r="C114" s="144" t="s">
        <v>622</v>
      </c>
      <c r="D114" s="109">
        <v>1434387</v>
      </c>
      <c r="E114" s="117" t="s">
        <v>605</v>
      </c>
    </row>
    <row r="115" spans="1:5" ht="24.75">
      <c r="A115" s="109">
        <v>3215083</v>
      </c>
      <c r="B115" s="33"/>
      <c r="C115" s="143" t="s">
        <v>598</v>
      </c>
      <c r="D115" s="109">
        <v>56005893</v>
      </c>
      <c r="E115" s="109">
        <v>4695303</v>
      </c>
    </row>
    <row r="116" spans="1:5" ht="24.75">
      <c r="A116" s="109">
        <v>10232209</v>
      </c>
      <c r="B116" s="33"/>
      <c r="C116" s="143" t="s">
        <v>623</v>
      </c>
      <c r="D116" s="109">
        <v>85932194</v>
      </c>
      <c r="E116" s="109">
        <v>9810076</v>
      </c>
    </row>
    <row r="117" spans="1:5" ht="24.75">
      <c r="A117" s="117" t="s">
        <v>605</v>
      </c>
      <c r="B117" s="33"/>
      <c r="C117" s="143" t="s">
        <v>141</v>
      </c>
      <c r="D117" s="109">
        <v>239793866</v>
      </c>
      <c r="E117" s="117">
        <v>151299852</v>
      </c>
    </row>
    <row r="118" spans="1:5" ht="24.75">
      <c r="A118" s="109">
        <v>147306</v>
      </c>
      <c r="B118" s="33"/>
      <c r="C118" s="143" t="s">
        <v>148</v>
      </c>
      <c r="D118" s="109">
        <v>1322663</v>
      </c>
      <c r="E118" s="109">
        <v>700522</v>
      </c>
    </row>
    <row r="119" spans="1:5" ht="24.75">
      <c r="A119" s="352">
        <f>SUM(A112:A118)</f>
        <v>17066474</v>
      </c>
      <c r="B119" s="146"/>
      <c r="C119" s="195" t="s">
        <v>220</v>
      </c>
      <c r="D119" s="352">
        <f>SUM(D112:D118)</f>
        <v>411449078</v>
      </c>
      <c r="E119" s="352">
        <f>SUM(E112:E118)</f>
        <v>167722186</v>
      </c>
    </row>
    <row r="120" spans="1:5" ht="24.75">
      <c r="A120" s="352">
        <f>SUM(A24,+A31,+A43,A46,+A62,+A71,+A81,+A84,+A88,+A103,+A110,+A119)</f>
        <v>1384029180</v>
      </c>
      <c r="B120" s="146"/>
      <c r="C120" s="195" t="s">
        <v>159</v>
      </c>
      <c r="D120" s="352">
        <f>SUM(D24,+D31,+D43,D46,+D62,+D71,+D81,+D84,+D88,+D103,+D110,+D119)</f>
        <v>7729253225</v>
      </c>
      <c r="E120" s="352">
        <f>SUM(E24,+E31,+E43,E46,+E62,+E71,+E81,+E84,+E88,+E103,+E110,+E119)</f>
        <v>1334102939</v>
      </c>
    </row>
    <row r="121" spans="1:5" ht="24.75">
      <c r="A121" s="117" t="s">
        <v>624</v>
      </c>
      <c r="B121" s="146"/>
      <c r="C121" s="195" t="s">
        <v>625</v>
      </c>
      <c r="D121" s="352">
        <v>1200000000</v>
      </c>
      <c r="E121" s="117" t="s">
        <v>624</v>
      </c>
    </row>
    <row r="122" spans="1:5" ht="23.25">
      <c r="A122" s="300"/>
      <c r="B122" s="300"/>
      <c r="C122" s="300"/>
      <c r="D122" s="300"/>
      <c r="E122" s="300"/>
    </row>
    <row r="123" spans="1:5" ht="12.75">
      <c r="A123" s="1"/>
      <c r="B123" s="1"/>
      <c r="C123" s="157" t="s">
        <v>626</v>
      </c>
      <c r="D123" s="1"/>
      <c r="E123" s="1"/>
    </row>
    <row r="124" spans="1:5" ht="23.25">
      <c r="A124" s="275"/>
      <c r="B124" s="275"/>
      <c r="C124" s="275"/>
      <c r="D124" s="275"/>
      <c r="E124" s="275"/>
    </row>
  </sheetData>
  <sheetProtection/>
  <mergeCells count="14">
    <mergeCell ref="A122:E122"/>
    <mergeCell ref="A124:E124"/>
    <mergeCell ref="D56:D57"/>
    <mergeCell ref="E56:E57"/>
    <mergeCell ref="A93:E93"/>
    <mergeCell ref="A95:E95"/>
    <mergeCell ref="D99:D100"/>
    <mergeCell ref="E99:E100"/>
    <mergeCell ref="A1:E1"/>
    <mergeCell ref="A3:E3"/>
    <mergeCell ref="D7:D8"/>
    <mergeCell ref="E7:E8"/>
    <mergeCell ref="A50:E50"/>
    <mergeCell ref="A52:E5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0"/>
  <sheetViews>
    <sheetView rightToLeft="1" zoomScalePageLayoutView="0" workbookViewId="0" topLeftCell="A1">
      <selection activeCell="A1" sqref="A1:D1"/>
    </sheetView>
  </sheetViews>
  <sheetFormatPr defaultColWidth="9.140625" defaultRowHeight="12.75"/>
  <cols>
    <col min="1" max="1" width="14.00390625" style="0" customWidth="1"/>
    <col min="2" max="2" width="33.7109375" style="422" customWidth="1"/>
    <col min="3" max="4" width="15.57421875" style="0" customWidth="1"/>
  </cols>
  <sheetData>
    <row r="1" spans="1:4" ht="23.25">
      <c r="A1" s="396" t="s">
        <v>627</v>
      </c>
      <c r="B1" s="396"/>
      <c r="C1" s="396"/>
      <c r="D1" s="396"/>
    </row>
    <row r="2" spans="1:4" ht="27.75">
      <c r="A2" s="390" t="s">
        <v>628</v>
      </c>
      <c r="B2" s="390"/>
      <c r="C2" s="390"/>
      <c r="D2" s="390"/>
    </row>
    <row r="3" spans="1:4" ht="27.75">
      <c r="A3" s="397" t="s">
        <v>629</v>
      </c>
      <c r="B3" s="397"/>
      <c r="C3" s="397"/>
      <c r="D3" s="397"/>
    </row>
    <row r="4" spans="1:4" ht="23.25">
      <c r="A4" s="3"/>
      <c r="B4" s="398"/>
      <c r="C4" s="37"/>
      <c r="D4" s="399" t="s">
        <v>630</v>
      </c>
    </row>
    <row r="5" spans="1:4" ht="24.75">
      <c r="A5" s="400" t="s">
        <v>165</v>
      </c>
      <c r="B5" s="401"/>
      <c r="C5" s="402" t="s">
        <v>82</v>
      </c>
      <c r="D5" s="403"/>
    </row>
    <row r="6" spans="1:4" ht="27.75">
      <c r="A6" s="404" t="s">
        <v>35</v>
      </c>
      <c r="B6" s="405" t="s">
        <v>3</v>
      </c>
      <c r="C6" s="168" t="s">
        <v>4</v>
      </c>
      <c r="D6" s="406" t="s">
        <v>2</v>
      </c>
    </row>
    <row r="7" spans="1:4" ht="24.75">
      <c r="A7" s="407">
        <v>2016</v>
      </c>
      <c r="B7" s="408"/>
      <c r="C7" s="171"/>
      <c r="D7" s="409"/>
    </row>
    <row r="8" spans="1:4" ht="24.75">
      <c r="A8" s="410"/>
      <c r="B8" s="411" t="s">
        <v>631</v>
      </c>
      <c r="C8" s="412"/>
      <c r="D8" s="410"/>
    </row>
    <row r="9" spans="1:4" ht="24.75">
      <c r="A9" s="109">
        <v>780</v>
      </c>
      <c r="B9" s="284" t="s">
        <v>632</v>
      </c>
      <c r="C9" s="109">
        <v>4422095</v>
      </c>
      <c r="D9" s="109">
        <v>2730</v>
      </c>
    </row>
    <row r="10" spans="1:4" ht="24.75">
      <c r="A10" s="109">
        <v>134877</v>
      </c>
      <c r="B10" s="284" t="s">
        <v>633</v>
      </c>
      <c r="C10" s="109">
        <v>357942</v>
      </c>
      <c r="D10" s="109">
        <v>10545</v>
      </c>
    </row>
    <row r="11" spans="1:4" ht="24.75">
      <c r="A11" s="109">
        <v>28480830</v>
      </c>
      <c r="B11" s="284" t="s">
        <v>634</v>
      </c>
      <c r="C11" s="109">
        <v>65073767</v>
      </c>
      <c r="D11" s="109">
        <v>19157115</v>
      </c>
    </row>
    <row r="12" spans="1:4" ht="24.75">
      <c r="A12" s="109">
        <v>10895361</v>
      </c>
      <c r="B12" s="284" t="s">
        <v>635</v>
      </c>
      <c r="C12" s="109">
        <v>112903487</v>
      </c>
      <c r="D12" s="109">
        <v>12504650</v>
      </c>
    </row>
    <row r="13" spans="1:4" ht="24.75">
      <c r="A13" s="109">
        <v>2509176</v>
      </c>
      <c r="B13" s="284" t="s">
        <v>636</v>
      </c>
      <c r="C13" s="109">
        <v>40918475</v>
      </c>
      <c r="D13" s="109">
        <v>6153302</v>
      </c>
    </row>
    <row r="14" spans="1:4" ht="24.75">
      <c r="A14" s="149">
        <f>SUM(A9:A13)</f>
        <v>42021024</v>
      </c>
      <c r="B14" s="413" t="s">
        <v>637</v>
      </c>
      <c r="C14" s="149">
        <f>SUM(C9:C13)</f>
        <v>223675766</v>
      </c>
      <c r="D14" s="149">
        <f>SUM(D9:D13)</f>
        <v>37828342</v>
      </c>
    </row>
    <row r="15" spans="1:4" ht="24.75">
      <c r="A15" s="109"/>
      <c r="B15" s="411" t="s">
        <v>638</v>
      </c>
      <c r="C15" s="109"/>
      <c r="D15" s="109"/>
    </row>
    <row r="16" spans="1:4" ht="24.75">
      <c r="A16" s="109">
        <v>148172939</v>
      </c>
      <c r="B16" s="284" t="s">
        <v>639</v>
      </c>
      <c r="C16" s="109">
        <v>512010445</v>
      </c>
      <c r="D16" s="109">
        <v>150904840</v>
      </c>
    </row>
    <row r="17" spans="1:4" ht="24.75">
      <c r="A17" s="109">
        <v>3911301</v>
      </c>
      <c r="B17" s="284" t="s">
        <v>640</v>
      </c>
      <c r="C17" s="109">
        <v>7468299</v>
      </c>
      <c r="D17" s="109">
        <v>946469</v>
      </c>
    </row>
    <row r="18" spans="1:4" ht="24.75">
      <c r="A18" s="109">
        <v>306976</v>
      </c>
      <c r="B18" s="284" t="s">
        <v>641</v>
      </c>
      <c r="C18" s="109">
        <v>1217042</v>
      </c>
      <c r="D18" s="109">
        <v>2321</v>
      </c>
    </row>
    <row r="19" spans="1:4" ht="24.75">
      <c r="A19" s="109">
        <v>111556321</v>
      </c>
      <c r="B19" s="284" t="s">
        <v>642</v>
      </c>
      <c r="C19" s="109">
        <v>458543350</v>
      </c>
      <c r="D19" s="109">
        <v>62671170</v>
      </c>
    </row>
    <row r="20" spans="1:4" ht="24.75">
      <c r="A20" s="109">
        <v>3453102</v>
      </c>
      <c r="B20" s="414" t="s">
        <v>643</v>
      </c>
      <c r="C20" s="109">
        <v>20228894</v>
      </c>
      <c r="D20" s="109">
        <v>502274</v>
      </c>
    </row>
    <row r="21" spans="1:4" ht="24.75">
      <c r="A21" s="109">
        <v>9127065</v>
      </c>
      <c r="B21" s="284" t="s">
        <v>644</v>
      </c>
      <c r="C21" s="109">
        <v>72762264</v>
      </c>
      <c r="D21" s="109">
        <v>7223107</v>
      </c>
    </row>
    <row r="22" spans="1:4" ht="24.75">
      <c r="A22" s="149">
        <f>SUM(A16:A21)</f>
        <v>276527704</v>
      </c>
      <c r="B22" s="413" t="s">
        <v>645</v>
      </c>
      <c r="C22" s="149">
        <f>SUM(C16:C21)</f>
        <v>1072230294</v>
      </c>
      <c r="D22" s="149">
        <f>SUM(D16:D21)</f>
        <v>222250181</v>
      </c>
    </row>
    <row r="23" spans="1:4" ht="24.75">
      <c r="A23" s="410"/>
      <c r="B23" s="411" t="s">
        <v>646</v>
      </c>
      <c r="C23" s="412"/>
      <c r="D23" s="410"/>
    </row>
    <row r="24" spans="1:4" ht="24.75">
      <c r="A24" s="109">
        <v>242345024</v>
      </c>
      <c r="B24" s="284" t="s">
        <v>647</v>
      </c>
      <c r="C24" s="109">
        <v>606753711</v>
      </c>
      <c r="D24" s="109">
        <v>156734263</v>
      </c>
    </row>
    <row r="25" spans="1:4" ht="24.75">
      <c r="A25" s="109">
        <v>7833295</v>
      </c>
      <c r="B25" s="284" t="s">
        <v>648</v>
      </c>
      <c r="C25" s="109">
        <v>52589993</v>
      </c>
      <c r="D25" s="109">
        <v>5005154</v>
      </c>
    </row>
    <row r="26" spans="1:4" ht="24.75">
      <c r="A26" s="109">
        <v>43649121</v>
      </c>
      <c r="B26" s="284" t="s">
        <v>649</v>
      </c>
      <c r="C26" s="109">
        <v>524303407</v>
      </c>
      <c r="D26" s="109">
        <v>35107576</v>
      </c>
    </row>
    <row r="27" spans="1:4" ht="24.75">
      <c r="A27" s="109">
        <v>24312447</v>
      </c>
      <c r="B27" s="284" t="s">
        <v>650</v>
      </c>
      <c r="C27" s="109">
        <v>346179166</v>
      </c>
      <c r="D27" s="109">
        <v>18628769</v>
      </c>
    </row>
    <row r="28" spans="1:4" ht="24.75">
      <c r="A28" s="109">
        <v>4608607</v>
      </c>
      <c r="B28" s="284" t="s">
        <v>651</v>
      </c>
      <c r="C28" s="109">
        <v>45133161</v>
      </c>
      <c r="D28" s="109">
        <v>3889514</v>
      </c>
    </row>
    <row r="29" spans="1:4" ht="24.75">
      <c r="A29" s="109">
        <v>16335101</v>
      </c>
      <c r="B29" s="284" t="s">
        <v>652</v>
      </c>
      <c r="C29" s="109">
        <v>52296846</v>
      </c>
      <c r="D29" s="109">
        <v>11618579</v>
      </c>
    </row>
    <row r="30" spans="1:4" ht="24.75">
      <c r="A30" s="149">
        <f>SUM(A24:A29)</f>
        <v>339083595</v>
      </c>
      <c r="B30" s="413" t="s">
        <v>653</v>
      </c>
      <c r="C30" s="149">
        <f>SUM(C24:C29)</f>
        <v>1627256284</v>
      </c>
      <c r="D30" s="149">
        <f>SUM(D24:D29)</f>
        <v>230983855</v>
      </c>
    </row>
    <row r="31" spans="1:4" ht="24.75">
      <c r="A31" s="415"/>
      <c r="B31" s="411" t="s">
        <v>654</v>
      </c>
      <c r="C31" s="416"/>
      <c r="D31" s="415"/>
    </row>
    <row r="32" spans="1:4" ht="24.75">
      <c r="A32" s="109">
        <v>398388020</v>
      </c>
      <c r="B32" s="284" t="s">
        <v>655</v>
      </c>
      <c r="C32" s="109">
        <v>2563795076</v>
      </c>
      <c r="D32" s="109">
        <v>295812981</v>
      </c>
    </row>
    <row r="33" spans="1:4" ht="24.75">
      <c r="A33" s="109">
        <v>192214488</v>
      </c>
      <c r="B33" s="284" t="s">
        <v>656</v>
      </c>
      <c r="C33" s="109">
        <v>713823551</v>
      </c>
      <c r="D33" s="109">
        <v>292594190</v>
      </c>
    </row>
    <row r="34" spans="1:4" ht="24.75">
      <c r="A34" s="109">
        <v>12051103</v>
      </c>
      <c r="B34" s="284" t="s">
        <v>657</v>
      </c>
      <c r="C34" s="109">
        <v>445265752</v>
      </c>
      <c r="D34" s="109">
        <v>91258996</v>
      </c>
    </row>
    <row r="35" spans="1:4" ht="24.75">
      <c r="A35" s="109">
        <v>13344380</v>
      </c>
      <c r="B35" s="284" t="s">
        <v>658</v>
      </c>
      <c r="C35" s="109">
        <v>94336358</v>
      </c>
      <c r="D35" s="109">
        <v>14162697</v>
      </c>
    </row>
    <row r="36" spans="1:4" ht="24.75">
      <c r="A36" s="109">
        <v>25761593</v>
      </c>
      <c r="B36" s="284" t="s">
        <v>659</v>
      </c>
      <c r="C36" s="109">
        <v>285478163</v>
      </c>
      <c r="D36" s="109">
        <v>45561584</v>
      </c>
    </row>
    <row r="37" spans="1:4" ht="24.75">
      <c r="A37" s="109">
        <v>81465001</v>
      </c>
      <c r="B37" s="284" t="s">
        <v>660</v>
      </c>
      <c r="C37" s="109">
        <v>662883854</v>
      </c>
      <c r="D37" s="109">
        <v>96448907</v>
      </c>
    </row>
    <row r="38" spans="1:4" ht="24.75">
      <c r="A38" s="109">
        <v>3172272</v>
      </c>
      <c r="B38" s="284" t="s">
        <v>661</v>
      </c>
      <c r="C38" s="109">
        <v>40508127</v>
      </c>
      <c r="D38" s="109">
        <v>7201206</v>
      </c>
    </row>
    <row r="39" spans="1:4" ht="24.75">
      <c r="A39" s="149">
        <f>SUM(A32:A38)</f>
        <v>726396857</v>
      </c>
      <c r="B39" s="413" t="s">
        <v>662</v>
      </c>
      <c r="C39" s="149">
        <f>SUM(C32:C38)</f>
        <v>4806090881</v>
      </c>
      <c r="D39" s="149">
        <f>SUM(D32:D38)</f>
        <v>843040561</v>
      </c>
    </row>
    <row r="40" spans="1:4" ht="24.75">
      <c r="A40" s="149">
        <f>SUM(A14,+A22,A30,+A39)</f>
        <v>1384029180</v>
      </c>
      <c r="B40" s="417" t="s">
        <v>663</v>
      </c>
      <c r="C40" s="149">
        <f>SUM(C14,+C22,C30,+C39)</f>
        <v>7729253225</v>
      </c>
      <c r="D40" s="149">
        <f>SUM(D14,+D22,D30,+D39)</f>
        <v>1334102939</v>
      </c>
    </row>
    <row r="41" spans="1:4" ht="18">
      <c r="A41" s="418" t="s">
        <v>76</v>
      </c>
      <c r="B41" s="419" t="s">
        <v>664</v>
      </c>
      <c r="C41" s="149">
        <v>1200000000</v>
      </c>
      <c r="D41" s="418" t="s">
        <v>76</v>
      </c>
    </row>
    <row r="42" spans="1:4" ht="12.75">
      <c r="A42" s="361"/>
      <c r="B42" s="420" t="s">
        <v>665</v>
      </c>
      <c r="C42" s="361"/>
      <c r="D42" s="361"/>
    </row>
    <row r="43" spans="1:4" ht="12.75">
      <c r="A43" s="361"/>
      <c r="B43" s="421"/>
      <c r="C43" s="361"/>
      <c r="D43" s="361"/>
    </row>
    <row r="44" spans="1:4" ht="12.75">
      <c r="A44" s="361"/>
      <c r="B44" s="421"/>
      <c r="C44" s="361"/>
      <c r="D44" s="361"/>
    </row>
    <row r="45" spans="1:4" ht="12.75">
      <c r="A45" s="361"/>
      <c r="B45" s="421"/>
      <c r="C45" s="361"/>
      <c r="D45" s="361"/>
    </row>
    <row r="46" spans="1:4" ht="12.75">
      <c r="A46" s="361"/>
      <c r="B46" s="421"/>
      <c r="C46" s="361"/>
      <c r="D46" s="361"/>
    </row>
    <row r="47" spans="1:4" ht="12.75">
      <c r="A47" s="361"/>
      <c r="B47" s="421"/>
      <c r="C47" s="361"/>
      <c r="D47" s="361"/>
    </row>
    <row r="48" spans="1:4" ht="12.75">
      <c r="A48" s="361"/>
      <c r="B48" s="421"/>
      <c r="C48" s="361"/>
      <c r="D48" s="361"/>
    </row>
    <row r="49" spans="1:4" ht="12.75">
      <c r="A49" s="361"/>
      <c r="B49" s="421"/>
      <c r="C49" s="361"/>
      <c r="D49" s="361"/>
    </row>
    <row r="50" spans="1:4" ht="12.75">
      <c r="A50" s="361"/>
      <c r="B50" s="421"/>
      <c r="C50" s="361"/>
      <c r="D50" s="361"/>
    </row>
    <row r="51" spans="1:4" ht="12.75">
      <c r="A51" s="361"/>
      <c r="B51" s="421"/>
      <c r="C51" s="361"/>
      <c r="D51" s="361"/>
    </row>
    <row r="52" spans="1:4" ht="12.75">
      <c r="A52" s="361"/>
      <c r="B52" s="421"/>
      <c r="C52" s="361"/>
      <c r="D52" s="361"/>
    </row>
    <row r="53" spans="1:4" ht="12.75">
      <c r="A53" s="361"/>
      <c r="B53" s="421"/>
      <c r="C53" s="361"/>
      <c r="D53" s="361"/>
    </row>
    <row r="54" spans="1:4" ht="12.75">
      <c r="A54" s="361"/>
      <c r="B54" s="421"/>
      <c r="C54" s="361"/>
      <c r="D54" s="361"/>
    </row>
    <row r="55" spans="1:4" ht="12.75">
      <c r="A55" s="361"/>
      <c r="B55" s="421"/>
      <c r="C55" s="361"/>
      <c r="D55" s="361"/>
    </row>
    <row r="56" spans="1:4" ht="12.75">
      <c r="A56" s="361"/>
      <c r="B56" s="421"/>
      <c r="C56" s="361"/>
      <c r="D56" s="361"/>
    </row>
    <row r="57" spans="1:4" ht="12.75">
      <c r="A57" s="361"/>
      <c r="B57" s="421"/>
      <c r="C57" s="361"/>
      <c r="D57" s="361"/>
    </row>
    <row r="58" spans="1:4" ht="12.75">
      <c r="A58" s="361"/>
      <c r="B58" s="421"/>
      <c r="C58" s="361"/>
      <c r="D58" s="361"/>
    </row>
    <row r="59" spans="1:4" ht="12.75">
      <c r="A59" s="361"/>
      <c r="B59" s="421"/>
      <c r="C59" s="361"/>
      <c r="D59" s="361"/>
    </row>
    <row r="60" spans="1:4" ht="12.75">
      <c r="A60" s="361"/>
      <c r="B60" s="421"/>
      <c r="C60" s="361"/>
      <c r="D60" s="361"/>
    </row>
    <row r="61" spans="1:4" ht="12.75">
      <c r="A61" s="361"/>
      <c r="B61" s="421"/>
      <c r="C61" s="361"/>
      <c r="D61" s="361"/>
    </row>
    <row r="62" spans="1:4" ht="12.75">
      <c r="A62" s="361"/>
      <c r="B62" s="421"/>
      <c r="C62" s="361"/>
      <c r="D62" s="361"/>
    </row>
    <row r="63" spans="1:4" ht="12.75">
      <c r="A63" s="361"/>
      <c r="B63" s="421"/>
      <c r="C63" s="361"/>
      <c r="D63" s="361"/>
    </row>
    <row r="64" spans="1:4" ht="12.75">
      <c r="A64" s="361"/>
      <c r="B64" s="421"/>
      <c r="C64" s="361"/>
      <c r="D64" s="361"/>
    </row>
    <row r="65" spans="1:4" ht="12.75">
      <c r="A65" s="361"/>
      <c r="B65" s="421"/>
      <c r="C65" s="361"/>
      <c r="D65" s="361"/>
    </row>
    <row r="66" spans="1:4" ht="12.75">
      <c r="A66" s="361"/>
      <c r="B66" s="421"/>
      <c r="C66" s="361"/>
      <c r="D66" s="361"/>
    </row>
    <row r="67" spans="1:4" ht="12.75">
      <c r="A67" s="361"/>
      <c r="B67" s="421"/>
      <c r="C67" s="361"/>
      <c r="D67" s="361"/>
    </row>
    <row r="68" spans="1:4" ht="12.75">
      <c r="A68" s="361"/>
      <c r="B68" s="421"/>
      <c r="C68" s="361"/>
      <c r="D68" s="361"/>
    </row>
    <row r="69" spans="1:4" ht="12.75">
      <c r="A69" s="361"/>
      <c r="B69" s="421"/>
      <c r="C69" s="361"/>
      <c r="D69" s="361"/>
    </row>
    <row r="70" spans="1:4" ht="12.75">
      <c r="A70" s="361"/>
      <c r="B70" s="421"/>
      <c r="C70" s="361"/>
      <c r="D70" s="361"/>
    </row>
    <row r="71" spans="1:4" ht="12.75">
      <c r="A71" s="361"/>
      <c r="B71" s="421"/>
      <c r="C71" s="361"/>
      <c r="D71" s="361"/>
    </row>
    <row r="72" spans="1:4" ht="12.75">
      <c r="A72" s="361"/>
      <c r="B72" s="421"/>
      <c r="C72" s="361"/>
      <c r="D72" s="361"/>
    </row>
    <row r="73" spans="1:4" ht="12.75">
      <c r="A73" s="361"/>
      <c r="B73" s="421"/>
      <c r="C73" s="361"/>
      <c r="D73" s="361"/>
    </row>
    <row r="74" spans="1:4" ht="12.75">
      <c r="A74" s="361"/>
      <c r="B74" s="421"/>
      <c r="C74" s="361"/>
      <c r="D74" s="361"/>
    </row>
    <row r="75" spans="1:4" ht="12.75">
      <c r="A75" s="361"/>
      <c r="B75" s="421"/>
      <c r="C75" s="361"/>
      <c r="D75" s="361"/>
    </row>
    <row r="76" spans="1:4" ht="12.75">
      <c r="A76" s="361"/>
      <c r="B76" s="421"/>
      <c r="C76" s="361"/>
      <c r="D76" s="361"/>
    </row>
    <row r="77" spans="1:4" ht="12.75">
      <c r="A77" s="361"/>
      <c r="B77" s="421"/>
      <c r="C77" s="361"/>
      <c r="D77" s="361"/>
    </row>
    <row r="78" spans="1:4" ht="12.75">
      <c r="A78" s="361"/>
      <c r="B78" s="421"/>
      <c r="C78" s="361"/>
      <c r="D78" s="361"/>
    </row>
    <row r="79" spans="1:4" ht="12.75">
      <c r="A79" s="361"/>
      <c r="B79" s="421"/>
      <c r="C79" s="361"/>
      <c r="D79" s="361"/>
    </row>
    <row r="80" spans="1:4" ht="12.75">
      <c r="A80" s="361"/>
      <c r="B80" s="421"/>
      <c r="C80" s="361"/>
      <c r="D80" s="361"/>
    </row>
    <row r="81" spans="1:4" ht="12.75">
      <c r="A81" s="361"/>
      <c r="B81" s="421"/>
      <c r="C81" s="361"/>
      <c r="D81" s="361"/>
    </row>
    <row r="82" spans="1:4" ht="12.75">
      <c r="A82" s="361"/>
      <c r="B82" s="421"/>
      <c r="C82" s="361"/>
      <c r="D82" s="361"/>
    </row>
    <row r="83" spans="1:4" ht="12.75">
      <c r="A83" s="361"/>
      <c r="B83" s="421"/>
      <c r="C83" s="361"/>
      <c r="D83" s="361"/>
    </row>
    <row r="84" spans="1:4" ht="12.75">
      <c r="A84" s="361"/>
      <c r="B84" s="421"/>
      <c r="C84" s="361"/>
      <c r="D84" s="361"/>
    </row>
    <row r="85" spans="1:4" ht="12.75">
      <c r="A85" s="361"/>
      <c r="B85" s="421"/>
      <c r="C85" s="361"/>
      <c r="D85" s="361"/>
    </row>
    <row r="86" spans="1:4" ht="12.75">
      <c r="A86" s="361"/>
      <c r="B86" s="421"/>
      <c r="C86" s="361"/>
      <c r="D86" s="361"/>
    </row>
    <row r="87" spans="1:4" ht="12.75">
      <c r="A87" s="361"/>
      <c r="B87" s="421"/>
      <c r="C87" s="361"/>
      <c r="D87" s="361"/>
    </row>
    <row r="88" spans="1:4" ht="12.75">
      <c r="A88" s="361"/>
      <c r="B88" s="421"/>
      <c r="C88" s="361"/>
      <c r="D88" s="361"/>
    </row>
    <row r="89" spans="1:4" ht="12.75">
      <c r="A89" s="361"/>
      <c r="B89" s="421"/>
      <c r="C89" s="361"/>
      <c r="D89" s="361"/>
    </row>
    <row r="90" spans="1:4" ht="12.75">
      <c r="A90" s="361"/>
      <c r="B90" s="421"/>
      <c r="C90" s="361"/>
      <c r="D90" s="361"/>
    </row>
    <row r="91" spans="1:4" ht="12.75">
      <c r="A91" s="361"/>
      <c r="B91" s="421"/>
      <c r="C91" s="361"/>
      <c r="D91" s="361"/>
    </row>
    <row r="92" spans="1:4" ht="12.75">
      <c r="A92" s="361"/>
      <c r="B92" s="421"/>
      <c r="C92" s="361"/>
      <c r="D92" s="361"/>
    </row>
    <row r="93" spans="1:4" ht="12.75">
      <c r="A93" s="361"/>
      <c r="B93" s="421"/>
      <c r="C93" s="361"/>
      <c r="D93" s="361"/>
    </row>
    <row r="94" spans="1:4" ht="12.75">
      <c r="A94" s="361"/>
      <c r="B94" s="421"/>
      <c r="C94" s="361"/>
      <c r="D94" s="361"/>
    </row>
    <row r="95" spans="1:4" ht="12.75">
      <c r="A95" s="361"/>
      <c r="B95" s="421"/>
      <c r="C95" s="361"/>
      <c r="D95" s="361"/>
    </row>
    <row r="96" spans="1:4" ht="12.75">
      <c r="A96" s="361"/>
      <c r="B96" s="421"/>
      <c r="C96" s="361"/>
      <c r="D96" s="361"/>
    </row>
    <row r="97" spans="1:4" ht="12.75">
      <c r="A97" s="361"/>
      <c r="B97" s="421"/>
      <c r="C97" s="361"/>
      <c r="D97" s="361"/>
    </row>
    <row r="98" spans="1:4" ht="12.75">
      <c r="A98" s="361"/>
      <c r="B98" s="421"/>
      <c r="C98" s="361"/>
      <c r="D98" s="361"/>
    </row>
    <row r="99" spans="1:4" ht="12.75">
      <c r="A99" s="361"/>
      <c r="B99" s="421"/>
      <c r="C99" s="361"/>
      <c r="D99" s="361"/>
    </row>
    <row r="100" spans="1:4" ht="12.75">
      <c r="A100" s="361"/>
      <c r="B100" s="421"/>
      <c r="C100" s="361"/>
      <c r="D100" s="361"/>
    </row>
    <row r="101" spans="1:4" ht="12.75">
      <c r="A101" s="361"/>
      <c r="B101" s="421"/>
      <c r="C101" s="361"/>
      <c r="D101" s="361"/>
    </row>
    <row r="102" spans="1:4" ht="12.75">
      <c r="A102" s="361"/>
      <c r="B102" s="421"/>
      <c r="C102" s="361"/>
      <c r="D102" s="361"/>
    </row>
    <row r="103" spans="1:4" ht="12.75">
      <c r="A103" s="361"/>
      <c r="B103" s="421"/>
      <c r="C103" s="361"/>
      <c r="D103" s="361"/>
    </row>
    <row r="104" spans="1:4" ht="12.75">
      <c r="A104" s="361"/>
      <c r="B104" s="421"/>
      <c r="C104" s="361"/>
      <c r="D104" s="361"/>
    </row>
    <row r="105" spans="1:4" ht="12.75">
      <c r="A105" s="361"/>
      <c r="B105" s="421"/>
      <c r="C105" s="361"/>
      <c r="D105" s="361"/>
    </row>
    <row r="106" spans="1:4" ht="12.75">
      <c r="A106" s="361"/>
      <c r="B106" s="421"/>
      <c r="C106" s="361"/>
      <c r="D106" s="361"/>
    </row>
    <row r="107" spans="1:4" ht="12.75">
      <c r="A107" s="361"/>
      <c r="B107" s="421"/>
      <c r="C107" s="361"/>
      <c r="D107" s="361"/>
    </row>
    <row r="108" spans="1:4" ht="12.75">
      <c r="A108" s="361"/>
      <c r="B108" s="421"/>
      <c r="C108" s="361"/>
      <c r="D108" s="361"/>
    </row>
    <row r="109" spans="1:4" ht="12.75">
      <c r="A109" s="361"/>
      <c r="B109" s="421"/>
      <c r="C109" s="361"/>
      <c r="D109" s="361"/>
    </row>
    <row r="110" spans="1:4" ht="12.75">
      <c r="A110" s="361"/>
      <c r="B110" s="421"/>
      <c r="C110" s="361"/>
      <c r="D110" s="361"/>
    </row>
    <row r="111" spans="1:4" ht="12.75">
      <c r="A111" s="361"/>
      <c r="B111" s="421"/>
      <c r="C111" s="361"/>
      <c r="D111" s="361"/>
    </row>
    <row r="112" spans="1:4" ht="12.75">
      <c r="A112" s="361"/>
      <c r="B112" s="421"/>
      <c r="C112" s="361"/>
      <c r="D112" s="361"/>
    </row>
    <row r="113" spans="1:4" ht="12.75">
      <c r="A113" s="361"/>
      <c r="B113" s="421"/>
      <c r="C113" s="361"/>
      <c r="D113" s="361"/>
    </row>
    <row r="114" spans="1:4" ht="12.75">
      <c r="A114" s="361"/>
      <c r="B114" s="421"/>
      <c r="C114" s="361"/>
      <c r="D114" s="361"/>
    </row>
    <row r="115" spans="1:4" ht="12.75">
      <c r="A115" s="361"/>
      <c r="B115" s="421"/>
      <c r="C115" s="361"/>
      <c r="D115" s="361"/>
    </row>
    <row r="116" spans="1:4" ht="12.75">
      <c r="A116" s="361"/>
      <c r="B116" s="421"/>
      <c r="C116" s="361"/>
      <c r="D116" s="361"/>
    </row>
    <row r="117" spans="1:4" ht="12.75">
      <c r="A117" s="361"/>
      <c r="B117" s="421"/>
      <c r="C117" s="361"/>
      <c r="D117" s="361"/>
    </row>
    <row r="118" spans="1:4" ht="12.75">
      <c r="A118" s="361"/>
      <c r="B118" s="421"/>
      <c r="C118" s="361"/>
      <c r="D118" s="361"/>
    </row>
    <row r="119" spans="1:4" ht="12.75">
      <c r="A119" s="361"/>
      <c r="B119" s="421"/>
      <c r="C119" s="361"/>
      <c r="D119" s="361"/>
    </row>
    <row r="120" spans="1:4" ht="12.75">
      <c r="A120" s="361"/>
      <c r="B120" s="421"/>
      <c r="C120" s="361"/>
      <c r="D120" s="361"/>
    </row>
  </sheetData>
  <sheetProtection/>
  <mergeCells count="6">
    <mergeCell ref="A1:D1"/>
    <mergeCell ref="A2:D2"/>
    <mergeCell ref="A3:D3"/>
    <mergeCell ref="C5:D5"/>
    <mergeCell ref="C6:C7"/>
    <mergeCell ref="D6:D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04"/>
  <sheetViews>
    <sheetView rightToLeft="1" zoomScalePageLayoutView="0" workbookViewId="0" topLeftCell="A1">
      <selection activeCell="A2" sqref="A2:D2"/>
    </sheetView>
  </sheetViews>
  <sheetFormatPr defaultColWidth="9.140625" defaultRowHeight="12.75"/>
  <cols>
    <col min="1" max="1" width="14.57421875" style="0" customWidth="1"/>
    <col min="2" max="2" width="43.421875" style="0" customWidth="1"/>
    <col min="3" max="3" width="14.421875" style="0" customWidth="1"/>
    <col min="4" max="4" width="14.28125" style="0" customWidth="1"/>
  </cols>
  <sheetData>
    <row r="2" spans="1:4" ht="24.75">
      <c r="A2" s="91" t="s">
        <v>83</v>
      </c>
      <c r="B2" s="91"/>
      <c r="C2" s="91"/>
      <c r="D2" s="91"/>
    </row>
    <row r="3" spans="1:4" ht="27.75">
      <c r="A3" s="93" t="s">
        <v>84</v>
      </c>
      <c r="B3" s="94"/>
      <c r="C3" s="94"/>
      <c r="D3" s="94"/>
    </row>
    <row r="4" spans="1:4" ht="27.75">
      <c r="A4" s="93" t="s">
        <v>85</v>
      </c>
      <c r="B4" s="94"/>
      <c r="C4" s="94"/>
      <c r="D4" s="94"/>
    </row>
    <row r="5" spans="1:4" ht="23.25">
      <c r="A5" s="95"/>
      <c r="B5" s="95"/>
      <c r="C5" s="95"/>
      <c r="D5" s="96" t="s">
        <v>86</v>
      </c>
    </row>
    <row r="6" spans="1:4" ht="23.25">
      <c r="A6" s="97" t="s">
        <v>2</v>
      </c>
      <c r="B6" s="98"/>
      <c r="C6" s="99" t="s">
        <v>82</v>
      </c>
      <c r="D6" s="45"/>
    </row>
    <row r="7" spans="1:4" ht="27.75">
      <c r="A7" s="100" t="s">
        <v>35</v>
      </c>
      <c r="B7" s="101" t="s">
        <v>3</v>
      </c>
      <c r="C7" s="102" t="s">
        <v>4</v>
      </c>
      <c r="D7" s="102" t="s">
        <v>2</v>
      </c>
    </row>
    <row r="8" spans="1:4" ht="23.25">
      <c r="A8" s="103">
        <v>2016</v>
      </c>
      <c r="B8" s="104"/>
      <c r="C8" s="105"/>
      <c r="D8" s="105"/>
    </row>
    <row r="9" spans="1:4" ht="24.75">
      <c r="A9" s="106">
        <v>83817606</v>
      </c>
      <c r="B9" s="107" t="s">
        <v>87</v>
      </c>
      <c r="C9" s="108">
        <v>113897000</v>
      </c>
      <c r="D9" s="106">
        <v>88604496</v>
      </c>
    </row>
    <row r="10" spans="1:4" ht="24.75">
      <c r="A10" s="109">
        <v>15290</v>
      </c>
      <c r="B10" s="110" t="s">
        <v>88</v>
      </c>
      <c r="C10" s="111">
        <v>3000</v>
      </c>
      <c r="D10" s="109">
        <v>96</v>
      </c>
    </row>
    <row r="11" spans="1:4" ht="24.75">
      <c r="A11" s="112">
        <v>3079189</v>
      </c>
      <c r="B11" s="113" t="s">
        <v>89</v>
      </c>
      <c r="C11" s="111">
        <v>9000</v>
      </c>
      <c r="D11" s="112">
        <v>10542</v>
      </c>
    </row>
    <row r="12" spans="1:4" ht="24.75">
      <c r="A12" s="112">
        <v>570911</v>
      </c>
      <c r="B12" s="113" t="s">
        <v>90</v>
      </c>
      <c r="C12" s="114">
        <v>568000</v>
      </c>
      <c r="D12" s="112">
        <v>645384</v>
      </c>
    </row>
    <row r="13" spans="1:4" ht="24.75">
      <c r="A13" s="112">
        <v>405435996</v>
      </c>
      <c r="B13" s="113" t="s">
        <v>91</v>
      </c>
      <c r="C13" s="114">
        <v>675852000</v>
      </c>
      <c r="D13" s="112">
        <v>402724993</v>
      </c>
    </row>
    <row r="14" spans="1:4" ht="24.75">
      <c r="A14" s="112">
        <v>3613906</v>
      </c>
      <c r="B14" s="113" t="s">
        <v>92</v>
      </c>
      <c r="C14" s="114">
        <v>4542000</v>
      </c>
      <c r="D14" s="112">
        <v>6946261</v>
      </c>
    </row>
    <row r="15" spans="1:4" ht="24.75">
      <c r="A15" s="112">
        <v>238534</v>
      </c>
      <c r="B15" s="113" t="s">
        <v>93</v>
      </c>
      <c r="C15" s="114">
        <v>269000</v>
      </c>
      <c r="D15" s="112">
        <v>217078</v>
      </c>
    </row>
    <row r="16" spans="1:4" ht="24.75">
      <c r="A16" s="112">
        <v>765326</v>
      </c>
      <c r="B16" s="113" t="s">
        <v>94</v>
      </c>
      <c r="C16" s="114">
        <v>736000</v>
      </c>
      <c r="D16" s="112">
        <v>591185</v>
      </c>
    </row>
    <row r="17" spans="1:4" ht="24.75">
      <c r="A17" s="112">
        <v>15669558</v>
      </c>
      <c r="B17" s="113" t="s">
        <v>95</v>
      </c>
      <c r="C17" s="114">
        <v>18211000</v>
      </c>
      <c r="D17" s="112">
        <v>17078940</v>
      </c>
    </row>
    <row r="18" spans="1:4" ht="24.75">
      <c r="A18" s="112">
        <v>9965113</v>
      </c>
      <c r="B18" s="113" t="s">
        <v>96</v>
      </c>
      <c r="C18" s="114">
        <v>15157000</v>
      </c>
      <c r="D18" s="112">
        <v>155045559</v>
      </c>
    </row>
    <row r="19" spans="1:4" ht="24.75">
      <c r="A19" s="112">
        <v>7076609</v>
      </c>
      <c r="B19" s="113" t="s">
        <v>97</v>
      </c>
      <c r="C19" s="114">
        <v>8554000</v>
      </c>
      <c r="D19" s="112">
        <v>7535267</v>
      </c>
    </row>
    <row r="20" spans="1:4" ht="24.75">
      <c r="A20" s="112">
        <v>819345</v>
      </c>
      <c r="B20" s="113" t="s">
        <v>98</v>
      </c>
      <c r="C20" s="114">
        <v>1182000</v>
      </c>
      <c r="D20" s="112">
        <v>2405220</v>
      </c>
    </row>
    <row r="21" spans="1:4" ht="24.75">
      <c r="A21" s="112">
        <v>28505833</v>
      </c>
      <c r="B21" s="113" t="s">
        <v>99</v>
      </c>
      <c r="C21" s="114">
        <v>37846000</v>
      </c>
      <c r="D21" s="112">
        <v>28072036</v>
      </c>
    </row>
    <row r="22" spans="1:4" ht="24.75">
      <c r="A22" s="112">
        <v>2720410</v>
      </c>
      <c r="B22" s="113" t="s">
        <v>100</v>
      </c>
      <c r="C22" s="114">
        <v>3122000</v>
      </c>
      <c r="D22" s="112">
        <v>2062321</v>
      </c>
    </row>
    <row r="23" spans="1:4" ht="24.75">
      <c r="A23" s="112">
        <v>1114767</v>
      </c>
      <c r="B23" s="113" t="s">
        <v>101</v>
      </c>
      <c r="C23" s="114">
        <v>1418000</v>
      </c>
      <c r="D23" s="112">
        <v>1062924</v>
      </c>
    </row>
    <row r="24" spans="1:4" ht="24.75">
      <c r="A24" s="112">
        <v>839930</v>
      </c>
      <c r="B24" s="113" t="s">
        <v>102</v>
      </c>
      <c r="C24" s="114">
        <v>618000</v>
      </c>
      <c r="D24" s="112">
        <v>582330</v>
      </c>
    </row>
    <row r="25" spans="1:4" ht="24.75">
      <c r="A25" s="112">
        <v>21413993</v>
      </c>
      <c r="B25" s="113" t="s">
        <v>103</v>
      </c>
      <c r="C25" s="114">
        <v>22719000</v>
      </c>
      <c r="D25" s="112">
        <v>15600669</v>
      </c>
    </row>
    <row r="26" spans="1:4" ht="24.75">
      <c r="A26" s="112">
        <v>59619909</v>
      </c>
      <c r="B26" s="113" t="s">
        <v>104</v>
      </c>
      <c r="C26" s="114">
        <v>70311000</v>
      </c>
      <c r="D26" s="112">
        <v>74335536</v>
      </c>
    </row>
    <row r="27" spans="1:4" ht="24.75">
      <c r="A27" s="112">
        <v>19722741</v>
      </c>
      <c r="B27" s="113" t="s">
        <v>105</v>
      </c>
      <c r="C27" s="114">
        <v>35944000</v>
      </c>
      <c r="D27" s="112">
        <v>21359588</v>
      </c>
    </row>
    <row r="28" spans="1:4" ht="24.75">
      <c r="A28" s="112">
        <v>22063</v>
      </c>
      <c r="B28" s="113" t="s">
        <v>106</v>
      </c>
      <c r="C28" s="114">
        <v>4000</v>
      </c>
      <c r="D28" s="112">
        <v>1399</v>
      </c>
    </row>
    <row r="29" spans="1:4" ht="24.75">
      <c r="A29" s="112">
        <v>15632721</v>
      </c>
      <c r="B29" s="113" t="s">
        <v>107</v>
      </c>
      <c r="C29" s="114">
        <v>30000000</v>
      </c>
      <c r="D29" s="112">
        <v>16111834</v>
      </c>
    </row>
    <row r="30" spans="1:4" ht="24.75">
      <c r="A30" s="112">
        <v>29567</v>
      </c>
      <c r="B30" s="113" t="s">
        <v>108</v>
      </c>
      <c r="C30" s="114">
        <v>7000</v>
      </c>
      <c r="D30" s="112">
        <v>37444</v>
      </c>
    </row>
    <row r="31" spans="1:4" ht="24.75">
      <c r="A31" s="115">
        <v>587090</v>
      </c>
      <c r="B31" s="57" t="s">
        <v>109</v>
      </c>
      <c r="C31" s="116">
        <v>1918000</v>
      </c>
      <c r="D31" s="115">
        <v>644339</v>
      </c>
    </row>
    <row r="32" spans="1:4" ht="24.75">
      <c r="A32" s="112">
        <v>36900</v>
      </c>
      <c r="B32" s="113" t="s">
        <v>110</v>
      </c>
      <c r="C32" s="114">
        <v>6000</v>
      </c>
      <c r="D32" s="112">
        <v>23960</v>
      </c>
    </row>
    <row r="33" spans="1:4" ht="24.75">
      <c r="A33" s="112">
        <v>28814</v>
      </c>
      <c r="B33" s="110" t="s">
        <v>111</v>
      </c>
      <c r="C33" s="114">
        <v>19000</v>
      </c>
      <c r="D33" s="112">
        <v>5723</v>
      </c>
    </row>
    <row r="34" spans="1:4" ht="24.75">
      <c r="A34" s="112">
        <v>1171017</v>
      </c>
      <c r="B34" s="110" t="s">
        <v>112</v>
      </c>
      <c r="C34" s="114">
        <v>6584000</v>
      </c>
      <c r="D34" s="112">
        <v>822284</v>
      </c>
    </row>
    <row r="35" spans="1:4" ht="24.75">
      <c r="A35" s="112">
        <v>35200</v>
      </c>
      <c r="B35" s="110" t="s">
        <v>113</v>
      </c>
      <c r="C35" s="114">
        <v>97000</v>
      </c>
      <c r="D35" s="112">
        <v>5600</v>
      </c>
    </row>
    <row r="36" spans="1:4" ht="24.75">
      <c r="A36" s="112">
        <v>115749725</v>
      </c>
      <c r="B36" s="110" t="s">
        <v>114</v>
      </c>
      <c r="C36" s="114">
        <v>73000000</v>
      </c>
      <c r="D36" s="112">
        <v>89645536</v>
      </c>
    </row>
    <row r="37" spans="1:4" ht="24.75">
      <c r="A37" s="112">
        <v>2600</v>
      </c>
      <c r="B37" s="110" t="s">
        <v>115</v>
      </c>
      <c r="C37" s="117" t="s">
        <v>116</v>
      </c>
      <c r="D37" s="112">
        <v>18300</v>
      </c>
    </row>
    <row r="38" spans="1:4" ht="24.75">
      <c r="A38" s="112">
        <v>355</v>
      </c>
      <c r="B38" s="110" t="s">
        <v>117</v>
      </c>
      <c r="C38" s="114">
        <v>380000</v>
      </c>
      <c r="D38" s="112">
        <v>118806</v>
      </c>
    </row>
    <row r="39" spans="1:4" ht="24.75">
      <c r="A39" s="112">
        <v>453514</v>
      </c>
      <c r="B39" s="110" t="s">
        <v>118</v>
      </c>
      <c r="C39" s="114">
        <v>610000</v>
      </c>
      <c r="D39" s="112">
        <v>513906</v>
      </c>
    </row>
    <row r="40" spans="1:4" ht="24.75">
      <c r="A40" s="118">
        <v>42351</v>
      </c>
      <c r="B40" s="119" t="s">
        <v>119</v>
      </c>
      <c r="C40" s="112">
        <v>759000</v>
      </c>
      <c r="D40" s="118">
        <v>36052</v>
      </c>
    </row>
    <row r="41" spans="1:4" ht="15">
      <c r="A41" s="120"/>
      <c r="B41" s="120"/>
      <c r="C41" s="120"/>
      <c r="D41" s="120"/>
    </row>
    <row r="42" ht="12.75">
      <c r="B42" s="61" t="s">
        <v>120</v>
      </c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24.75">
      <c r="A46" s="91" t="s">
        <v>121</v>
      </c>
      <c r="B46" s="91"/>
      <c r="C46" s="91"/>
      <c r="D46" s="91"/>
    </row>
    <row r="47" spans="1:4" ht="27.75">
      <c r="A47" s="121" t="s">
        <v>84</v>
      </c>
      <c r="B47" s="94"/>
      <c r="C47" s="94"/>
      <c r="D47" s="94"/>
    </row>
    <row r="48" spans="1:4" ht="27.75">
      <c r="A48" s="122" t="s">
        <v>122</v>
      </c>
      <c r="B48" s="123"/>
      <c r="C48" s="94"/>
      <c r="D48" s="94"/>
    </row>
    <row r="49" spans="1:4" ht="23.25">
      <c r="A49" s="95"/>
      <c r="B49" s="95"/>
      <c r="C49" s="95"/>
      <c r="D49" s="96" t="s">
        <v>86</v>
      </c>
    </row>
    <row r="50" spans="1:4" ht="23.25">
      <c r="A50" s="97" t="s">
        <v>2</v>
      </c>
      <c r="B50" s="98"/>
      <c r="C50" s="99" t="s">
        <v>82</v>
      </c>
      <c r="D50" s="45"/>
    </row>
    <row r="51" spans="1:4" ht="27.75">
      <c r="A51" s="100" t="s">
        <v>35</v>
      </c>
      <c r="B51" s="101" t="s">
        <v>3</v>
      </c>
      <c r="C51" s="102" t="s">
        <v>4</v>
      </c>
      <c r="D51" s="102" t="s">
        <v>2</v>
      </c>
    </row>
    <row r="52" spans="1:4" ht="23.25">
      <c r="A52" s="124">
        <v>2016</v>
      </c>
      <c r="B52" s="125"/>
      <c r="C52" s="105"/>
      <c r="D52" s="105"/>
    </row>
    <row r="53" spans="1:4" ht="24.75">
      <c r="A53" s="106">
        <v>1988436</v>
      </c>
      <c r="B53" s="110" t="s">
        <v>123</v>
      </c>
      <c r="C53" s="111">
        <v>4474000</v>
      </c>
      <c r="D53" s="112">
        <v>914200</v>
      </c>
    </row>
    <row r="54" spans="1:4" ht="24.75">
      <c r="A54" s="112">
        <v>139469</v>
      </c>
      <c r="B54" s="110" t="s">
        <v>124</v>
      </c>
      <c r="C54" s="111">
        <v>73000</v>
      </c>
      <c r="D54" s="112">
        <v>70342</v>
      </c>
    </row>
    <row r="55" spans="1:4" ht="24.75">
      <c r="A55" s="112">
        <v>41821</v>
      </c>
      <c r="B55" s="110" t="s">
        <v>125</v>
      </c>
      <c r="C55" s="117" t="s">
        <v>116</v>
      </c>
      <c r="D55" s="112">
        <v>8740</v>
      </c>
    </row>
    <row r="56" spans="1:4" ht="24.75">
      <c r="A56" s="112">
        <v>323473</v>
      </c>
      <c r="B56" s="110" t="s">
        <v>126</v>
      </c>
      <c r="C56" s="111">
        <v>315000</v>
      </c>
      <c r="D56" s="112">
        <v>416181</v>
      </c>
    </row>
    <row r="57" spans="1:4" ht="24.75">
      <c r="A57" s="112">
        <v>27983</v>
      </c>
      <c r="B57" s="110" t="s">
        <v>127</v>
      </c>
      <c r="C57" s="111">
        <v>6000</v>
      </c>
      <c r="D57" s="112">
        <v>10328</v>
      </c>
    </row>
    <row r="58" spans="1:4" ht="24.75">
      <c r="A58" s="112">
        <v>31091</v>
      </c>
      <c r="B58" s="110" t="s">
        <v>128</v>
      </c>
      <c r="C58" s="112">
        <v>54000</v>
      </c>
      <c r="D58" s="112">
        <v>15366</v>
      </c>
    </row>
    <row r="59" spans="1:4" ht="24.75">
      <c r="A59" s="112">
        <v>14808562</v>
      </c>
      <c r="B59" s="110" t="s">
        <v>129</v>
      </c>
      <c r="C59" s="111">
        <v>6585000</v>
      </c>
      <c r="D59" s="112">
        <v>6749360</v>
      </c>
    </row>
    <row r="60" spans="1:4" ht="24.75">
      <c r="A60" s="112">
        <v>204711</v>
      </c>
      <c r="B60" s="110" t="s">
        <v>130</v>
      </c>
      <c r="C60" s="111">
        <v>294000</v>
      </c>
      <c r="D60" s="114">
        <v>187796</v>
      </c>
    </row>
    <row r="61" spans="1:4" ht="24.75">
      <c r="A61" s="112">
        <v>10342847</v>
      </c>
      <c r="B61" s="110" t="s">
        <v>131</v>
      </c>
      <c r="C61" s="111">
        <v>13601000</v>
      </c>
      <c r="D61" s="114">
        <v>10567054</v>
      </c>
    </row>
    <row r="62" spans="1:4" ht="24.75">
      <c r="A62" s="112">
        <v>3737</v>
      </c>
      <c r="B62" s="110" t="s">
        <v>132</v>
      </c>
      <c r="C62" s="111">
        <v>11000</v>
      </c>
      <c r="D62" s="117" t="s">
        <v>116</v>
      </c>
    </row>
    <row r="63" spans="1:4" ht="24.75">
      <c r="A63" s="112">
        <v>21924</v>
      </c>
      <c r="B63" s="110" t="s">
        <v>133</v>
      </c>
      <c r="C63" s="114">
        <v>296000</v>
      </c>
      <c r="D63" s="114">
        <v>4477</v>
      </c>
    </row>
    <row r="64" spans="1:4" ht="24.75">
      <c r="A64" s="112">
        <v>214164363</v>
      </c>
      <c r="B64" s="110" t="s">
        <v>134</v>
      </c>
      <c r="C64" s="114">
        <v>313964000</v>
      </c>
      <c r="D64" s="112">
        <v>260034862</v>
      </c>
    </row>
    <row r="65" spans="1:4" ht="24.75">
      <c r="A65" s="112">
        <v>3597</v>
      </c>
      <c r="B65" s="110" t="s">
        <v>135</v>
      </c>
      <c r="C65" s="114">
        <v>6000</v>
      </c>
      <c r="D65" s="112">
        <v>147</v>
      </c>
    </row>
    <row r="66" spans="1:4" ht="24.75">
      <c r="A66" s="112">
        <v>764921</v>
      </c>
      <c r="B66" s="110" t="s">
        <v>136</v>
      </c>
      <c r="C66" s="114">
        <v>1185000</v>
      </c>
      <c r="D66" s="112">
        <v>2217713</v>
      </c>
    </row>
    <row r="67" spans="1:4" ht="24.75">
      <c r="A67" s="112">
        <v>75397306</v>
      </c>
      <c r="B67" s="110" t="s">
        <v>137</v>
      </c>
      <c r="C67" s="114">
        <v>127223000</v>
      </c>
      <c r="D67" s="112">
        <v>86670911</v>
      </c>
    </row>
    <row r="68" spans="1:4" ht="24.75">
      <c r="A68" s="112">
        <v>253004</v>
      </c>
      <c r="B68" s="110" t="s">
        <v>138</v>
      </c>
      <c r="C68" s="114">
        <v>251000</v>
      </c>
      <c r="D68" s="114">
        <v>397682</v>
      </c>
    </row>
    <row r="69" spans="1:4" ht="24.75">
      <c r="A69" s="112">
        <v>206990</v>
      </c>
      <c r="B69" s="110" t="s">
        <v>139</v>
      </c>
      <c r="C69" s="114">
        <v>1413000</v>
      </c>
      <c r="D69" s="114">
        <v>15168</v>
      </c>
    </row>
    <row r="70" spans="1:4" ht="24.75">
      <c r="A70" s="112">
        <v>209154</v>
      </c>
      <c r="B70" s="110" t="s">
        <v>140</v>
      </c>
      <c r="C70" s="114">
        <v>40000</v>
      </c>
      <c r="D70" s="114">
        <v>314608</v>
      </c>
    </row>
    <row r="71" spans="1:4" ht="24.75">
      <c r="A71" s="112">
        <v>2333608</v>
      </c>
      <c r="B71" s="110" t="s">
        <v>141</v>
      </c>
      <c r="C71" s="114">
        <v>2096000</v>
      </c>
      <c r="D71" s="117" t="s">
        <v>116</v>
      </c>
    </row>
    <row r="72" spans="1:4" ht="24.75">
      <c r="A72" s="112">
        <v>14832</v>
      </c>
      <c r="B72" s="110" t="s">
        <v>142</v>
      </c>
      <c r="C72" s="114">
        <v>4000</v>
      </c>
      <c r="D72" s="114">
        <v>853</v>
      </c>
    </row>
    <row r="73" spans="1:4" ht="24.75">
      <c r="A73" s="112">
        <v>4624414</v>
      </c>
      <c r="B73" s="110" t="s">
        <v>143</v>
      </c>
      <c r="C73" s="114">
        <v>5654000</v>
      </c>
      <c r="D73" s="114">
        <v>6414349</v>
      </c>
    </row>
    <row r="74" spans="1:4" ht="24.75">
      <c r="A74" s="112">
        <v>465</v>
      </c>
      <c r="B74" s="110" t="s">
        <v>144</v>
      </c>
      <c r="C74" s="117" t="s">
        <v>116</v>
      </c>
      <c r="D74" s="114">
        <v>3694</v>
      </c>
    </row>
    <row r="75" spans="1:4" ht="24.75">
      <c r="A75" s="112">
        <v>53922689</v>
      </c>
      <c r="B75" s="110" t="s">
        <v>145</v>
      </c>
      <c r="C75" s="114">
        <v>76113000</v>
      </c>
      <c r="D75" s="114">
        <v>77491009</v>
      </c>
    </row>
    <row r="76" spans="1:4" ht="24.75">
      <c r="A76" s="112">
        <v>178249</v>
      </c>
      <c r="B76" s="110" t="s">
        <v>146</v>
      </c>
      <c r="C76" s="114">
        <v>196000</v>
      </c>
      <c r="D76" s="114">
        <v>227326</v>
      </c>
    </row>
    <row r="77" spans="1:4" ht="24.75">
      <c r="A77" s="112">
        <v>100618</v>
      </c>
      <c r="B77" s="110" t="s">
        <v>147</v>
      </c>
      <c r="C77" s="114">
        <v>165000</v>
      </c>
      <c r="D77" s="114">
        <v>80953</v>
      </c>
    </row>
    <row r="78" spans="1:4" ht="24.75">
      <c r="A78" s="112">
        <v>23057028</v>
      </c>
      <c r="B78" s="110" t="s">
        <v>148</v>
      </c>
      <c r="C78" s="114">
        <v>34483000</v>
      </c>
      <c r="D78" s="114">
        <v>25330709</v>
      </c>
    </row>
    <row r="79" spans="1:4" ht="24.75">
      <c r="A79" s="117" t="s">
        <v>116</v>
      </c>
      <c r="B79" s="110" t="s">
        <v>149</v>
      </c>
      <c r="C79" s="117" t="s">
        <v>116</v>
      </c>
      <c r="D79" s="114">
        <v>199737</v>
      </c>
    </row>
    <row r="80" spans="1:4" ht="24.75">
      <c r="A80" s="112">
        <v>198185</v>
      </c>
      <c r="B80" s="110" t="s">
        <v>150</v>
      </c>
      <c r="C80" s="111">
        <v>200000</v>
      </c>
      <c r="D80" s="112">
        <v>261415</v>
      </c>
    </row>
    <row r="81" spans="1:4" ht="24.75">
      <c r="A81" s="112">
        <v>1493</v>
      </c>
      <c r="B81" s="110" t="s">
        <v>151</v>
      </c>
      <c r="C81" s="117" t="s">
        <v>116</v>
      </c>
      <c r="D81" s="112">
        <v>962</v>
      </c>
    </row>
    <row r="82" spans="1:4" ht="24.75">
      <c r="A82" s="112">
        <v>525020192</v>
      </c>
      <c r="B82" s="110" t="s">
        <v>152</v>
      </c>
      <c r="C82" s="114">
        <v>575000000</v>
      </c>
      <c r="D82" s="112">
        <v>495352899</v>
      </c>
    </row>
    <row r="83" spans="1:4" ht="24.75">
      <c r="A83" s="112">
        <v>9878</v>
      </c>
      <c r="B83" s="110" t="s">
        <v>153</v>
      </c>
      <c r="C83" s="117" t="s">
        <v>116</v>
      </c>
      <c r="D83" s="112">
        <v>300610</v>
      </c>
    </row>
    <row r="84" spans="1:4" ht="24.75">
      <c r="A84" s="126"/>
      <c r="B84" s="127" t="s">
        <v>154</v>
      </c>
      <c r="C84" s="128"/>
      <c r="D84" s="126"/>
    </row>
    <row r="85" spans="1:4" ht="24.75">
      <c r="A85" s="112">
        <v>197269440</v>
      </c>
      <c r="B85" s="110" t="s">
        <v>155</v>
      </c>
      <c r="C85" s="114">
        <v>201956000</v>
      </c>
      <c r="D85" s="112">
        <v>266588111</v>
      </c>
    </row>
    <row r="86" spans="1:4" ht="24.75">
      <c r="A86" s="112">
        <v>413420</v>
      </c>
      <c r="B86" s="110" t="s">
        <v>156</v>
      </c>
      <c r="C86" s="117" t="s">
        <v>116</v>
      </c>
      <c r="D86" s="114">
        <v>10557</v>
      </c>
    </row>
    <row r="87" spans="1:4" ht="24.75">
      <c r="A87" s="112">
        <v>188741759</v>
      </c>
      <c r="B87" s="110" t="s">
        <v>157</v>
      </c>
      <c r="C87" s="117" t="s">
        <v>116</v>
      </c>
      <c r="D87" s="117" t="s">
        <v>116</v>
      </c>
    </row>
    <row r="88" spans="1:4" ht="24.75">
      <c r="A88" s="117" t="s">
        <v>116</v>
      </c>
      <c r="B88" s="119" t="s">
        <v>158</v>
      </c>
      <c r="C88" s="111">
        <v>60000000</v>
      </c>
      <c r="D88" s="117" t="s">
        <v>116</v>
      </c>
    </row>
    <row r="89" spans="1:4" ht="24.75">
      <c r="A89" s="129">
        <f>SUM(A9:A40,A53:A88)</f>
        <v>2113616542</v>
      </c>
      <c r="B89" s="130" t="s">
        <v>159</v>
      </c>
      <c r="C89" s="131">
        <f>SUM(C9:C40,C53:C88)</f>
        <v>2550000000</v>
      </c>
      <c r="D89" s="131">
        <f>SUM(D9:D40,D53:D88)</f>
        <v>2173723727</v>
      </c>
    </row>
    <row r="90" ht="12.75">
      <c r="B90" s="61" t="s">
        <v>160</v>
      </c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</sheetData>
  <sheetProtection/>
  <mergeCells count="7">
    <mergeCell ref="A2:D2"/>
    <mergeCell ref="C7:C8"/>
    <mergeCell ref="D7:D8"/>
    <mergeCell ref="A41:D41"/>
    <mergeCell ref="A46:D46"/>
    <mergeCell ref="C51:C52"/>
    <mergeCell ref="D51:D5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43"/>
  <sheetViews>
    <sheetView rightToLeft="1" zoomScalePageLayoutView="0" workbookViewId="0" topLeftCell="A1">
      <selection activeCell="A1" sqref="A1:E16384"/>
    </sheetView>
  </sheetViews>
  <sheetFormatPr defaultColWidth="9.140625" defaultRowHeight="12.75"/>
  <cols>
    <col min="1" max="1" width="14.00390625" style="0" customWidth="1"/>
    <col min="2" max="2" width="3.7109375" style="0" customWidth="1"/>
    <col min="3" max="3" width="49.8515625" style="0" customWidth="1"/>
    <col min="4" max="4" width="14.00390625" style="0" customWidth="1"/>
    <col min="5" max="5" width="14.140625" style="0" customWidth="1"/>
  </cols>
  <sheetData>
    <row r="2" spans="1:5" ht="24.75">
      <c r="A2" s="91" t="s">
        <v>161</v>
      </c>
      <c r="B2" s="91"/>
      <c r="C2" s="91"/>
      <c r="D2" s="91"/>
      <c r="E2" s="91"/>
    </row>
    <row r="3" spans="1:5" ht="27.75">
      <c r="A3" s="93" t="s">
        <v>162</v>
      </c>
      <c r="B3" s="132"/>
      <c r="C3" s="132"/>
      <c r="D3" s="132"/>
      <c r="E3" s="132"/>
    </row>
    <row r="4" spans="1:5" ht="27.75">
      <c r="A4" s="93" t="s">
        <v>163</v>
      </c>
      <c r="B4" s="132"/>
      <c r="C4" s="132"/>
      <c r="D4" s="132"/>
      <c r="E4" s="132"/>
    </row>
    <row r="5" spans="1:5" ht="27.75">
      <c r="A5" s="93" t="s">
        <v>164</v>
      </c>
      <c r="B5" s="132"/>
      <c r="C5" s="132"/>
      <c r="D5" s="132"/>
      <c r="E5" s="132"/>
    </row>
    <row r="6" spans="1:5" ht="23.25">
      <c r="A6" s="95"/>
      <c r="B6" s="133"/>
      <c r="C6" s="95"/>
      <c r="D6" s="95"/>
      <c r="E6" s="96" t="s">
        <v>86</v>
      </c>
    </row>
    <row r="7" spans="1:5" ht="23.25">
      <c r="A7" s="97" t="s">
        <v>165</v>
      </c>
      <c r="B7" s="134"/>
      <c r="C7" s="135"/>
      <c r="D7" s="39" t="s">
        <v>82</v>
      </c>
      <c r="E7" s="136"/>
    </row>
    <row r="8" spans="1:5" ht="27.75">
      <c r="A8" s="100" t="s">
        <v>35</v>
      </c>
      <c r="B8" s="36" t="s">
        <v>3</v>
      </c>
      <c r="C8" s="137"/>
      <c r="D8" s="102" t="s">
        <v>4</v>
      </c>
      <c r="E8" s="102" t="s">
        <v>165</v>
      </c>
    </row>
    <row r="9" spans="1:5" ht="23.25">
      <c r="A9" s="100">
        <v>2016</v>
      </c>
      <c r="B9" s="138"/>
      <c r="C9" s="139"/>
      <c r="D9" s="105"/>
      <c r="E9" s="105"/>
    </row>
    <row r="10" spans="1:5" ht="24.75">
      <c r="A10" s="140"/>
      <c r="B10" s="141" t="s">
        <v>7</v>
      </c>
      <c r="C10" s="142" t="s">
        <v>166</v>
      </c>
      <c r="D10" s="140"/>
      <c r="E10" s="140"/>
    </row>
    <row r="11" spans="1:5" ht="24.75">
      <c r="A11" s="109">
        <v>15290</v>
      </c>
      <c r="B11" s="33"/>
      <c r="C11" s="143" t="s">
        <v>167</v>
      </c>
      <c r="D11" s="109">
        <v>3000</v>
      </c>
      <c r="E11" s="109">
        <v>96</v>
      </c>
    </row>
    <row r="12" spans="1:5" ht="24.75">
      <c r="A12" s="109">
        <v>3079189</v>
      </c>
      <c r="B12" s="33"/>
      <c r="C12" s="143" t="s">
        <v>89</v>
      </c>
      <c r="D12" s="109">
        <v>9000</v>
      </c>
      <c r="E12" s="109">
        <v>10542</v>
      </c>
    </row>
    <row r="13" spans="1:5" ht="24.75">
      <c r="A13" s="109">
        <v>570911</v>
      </c>
      <c r="B13" s="33"/>
      <c r="C13" s="143" t="s">
        <v>90</v>
      </c>
      <c r="D13" s="109">
        <v>568000</v>
      </c>
      <c r="E13" s="109">
        <v>645384</v>
      </c>
    </row>
    <row r="14" spans="1:5" ht="24.75">
      <c r="A14" s="109">
        <v>405435996</v>
      </c>
      <c r="B14" s="33"/>
      <c r="C14" s="143" t="s">
        <v>91</v>
      </c>
      <c r="D14" s="109">
        <v>675852000</v>
      </c>
      <c r="E14" s="109">
        <v>402724993</v>
      </c>
    </row>
    <row r="15" spans="1:5" ht="24.75">
      <c r="A15" s="109">
        <v>3613906</v>
      </c>
      <c r="B15" s="33"/>
      <c r="C15" s="143" t="s">
        <v>92</v>
      </c>
      <c r="D15" s="109">
        <v>4542000</v>
      </c>
      <c r="E15" s="109">
        <v>6946261</v>
      </c>
    </row>
    <row r="16" spans="1:5" ht="24.75">
      <c r="A16" s="109">
        <v>22063</v>
      </c>
      <c r="B16" s="33"/>
      <c r="C16" s="143" t="s">
        <v>106</v>
      </c>
      <c r="D16" s="109">
        <v>4000</v>
      </c>
      <c r="E16" s="109">
        <v>1399</v>
      </c>
    </row>
    <row r="17" spans="1:5" ht="24.75">
      <c r="A17" s="109">
        <v>587090</v>
      </c>
      <c r="B17" s="33"/>
      <c r="C17" s="144" t="s">
        <v>168</v>
      </c>
      <c r="D17" s="109">
        <v>1918000</v>
      </c>
      <c r="E17" s="109">
        <v>644339</v>
      </c>
    </row>
    <row r="18" spans="1:5" ht="24.75">
      <c r="A18" s="109">
        <v>36900</v>
      </c>
      <c r="B18" s="33"/>
      <c r="C18" s="143" t="s">
        <v>110</v>
      </c>
      <c r="D18" s="109">
        <v>6000</v>
      </c>
      <c r="E18" s="109">
        <v>23960</v>
      </c>
    </row>
    <row r="19" spans="1:5" ht="24.75">
      <c r="A19" s="109">
        <v>35200</v>
      </c>
      <c r="B19" s="33"/>
      <c r="C19" s="143" t="s">
        <v>169</v>
      </c>
      <c r="D19" s="109">
        <v>97000</v>
      </c>
      <c r="E19" s="109">
        <v>5600</v>
      </c>
    </row>
    <row r="20" spans="1:5" ht="24.75">
      <c r="A20" s="109">
        <v>12983</v>
      </c>
      <c r="B20" s="33"/>
      <c r="C20" s="143" t="s">
        <v>127</v>
      </c>
      <c r="D20" s="109">
        <v>6000</v>
      </c>
      <c r="E20" s="109">
        <v>4454</v>
      </c>
    </row>
    <row r="21" spans="1:5" ht="24.75">
      <c r="A21" s="109">
        <v>31091</v>
      </c>
      <c r="B21" s="33"/>
      <c r="C21" s="143" t="s">
        <v>128</v>
      </c>
      <c r="D21" s="109">
        <v>54000</v>
      </c>
      <c r="E21" s="109">
        <v>15366</v>
      </c>
    </row>
    <row r="22" spans="1:5" ht="24.75">
      <c r="A22" s="109">
        <v>253004</v>
      </c>
      <c r="B22" s="33"/>
      <c r="C22" s="143" t="s">
        <v>138</v>
      </c>
      <c r="D22" s="109">
        <v>251000</v>
      </c>
      <c r="E22" s="109">
        <v>397682</v>
      </c>
    </row>
    <row r="23" spans="1:5" ht="24.75">
      <c r="A23" s="109">
        <v>3597</v>
      </c>
      <c r="B23" s="33"/>
      <c r="C23" s="143" t="s">
        <v>135</v>
      </c>
      <c r="D23" s="109">
        <v>6000</v>
      </c>
      <c r="E23" s="109">
        <v>147</v>
      </c>
    </row>
    <row r="24" spans="1:5" ht="24.75">
      <c r="A24" s="145">
        <f>SUM(A11:A23)</f>
        <v>413697220</v>
      </c>
      <c r="B24" s="146"/>
      <c r="C24" s="147" t="s">
        <v>170</v>
      </c>
      <c r="D24" s="145">
        <f>SUM(D11:D23)</f>
        <v>683316000</v>
      </c>
      <c r="E24" s="145">
        <f>SUM(E11:E23)</f>
        <v>411420223</v>
      </c>
    </row>
    <row r="25" spans="1:5" ht="24.75">
      <c r="A25" s="145"/>
      <c r="B25" s="31" t="s">
        <v>8</v>
      </c>
      <c r="C25" s="142" t="s">
        <v>171</v>
      </c>
      <c r="D25" s="145"/>
      <c r="E25" s="145"/>
    </row>
    <row r="26" spans="1:5" ht="24.75">
      <c r="A26" s="109">
        <v>198185</v>
      </c>
      <c r="B26" s="38"/>
      <c r="C26" s="143" t="s">
        <v>150</v>
      </c>
      <c r="D26" s="109">
        <v>200000</v>
      </c>
      <c r="E26" s="109">
        <v>261415</v>
      </c>
    </row>
    <row r="27" spans="1:5" ht="24.75">
      <c r="A27" s="145">
        <f>SUM(A26)</f>
        <v>198185</v>
      </c>
      <c r="B27" s="146"/>
      <c r="C27" s="147" t="s">
        <v>172</v>
      </c>
      <c r="D27" s="145">
        <f>SUM(D26)</f>
        <v>200000</v>
      </c>
      <c r="E27" s="145">
        <f>SUM(E26)</f>
        <v>261415</v>
      </c>
    </row>
    <row r="28" spans="1:5" ht="24.75">
      <c r="A28" s="145"/>
      <c r="B28" s="31" t="s">
        <v>9</v>
      </c>
      <c r="C28" s="142" t="s">
        <v>173</v>
      </c>
      <c r="D28" s="145"/>
      <c r="E28" s="145"/>
    </row>
    <row r="29" spans="1:5" ht="24.75">
      <c r="A29" s="109">
        <v>238534</v>
      </c>
      <c r="B29" s="33"/>
      <c r="C29" s="143" t="s">
        <v>93</v>
      </c>
      <c r="D29" s="109">
        <v>269000</v>
      </c>
      <c r="E29" s="109">
        <v>217078</v>
      </c>
    </row>
    <row r="30" spans="1:5" ht="24.75">
      <c r="A30" s="109">
        <v>818998</v>
      </c>
      <c r="B30" s="33"/>
      <c r="C30" s="143" t="s">
        <v>98</v>
      </c>
      <c r="D30" s="109">
        <v>1182000</v>
      </c>
      <c r="E30" s="109">
        <v>2404957</v>
      </c>
    </row>
    <row r="31" spans="1:5" ht="24.75">
      <c r="A31" s="109">
        <v>29567</v>
      </c>
      <c r="B31" s="33"/>
      <c r="C31" s="143" t="s">
        <v>108</v>
      </c>
      <c r="D31" s="109">
        <v>7000</v>
      </c>
      <c r="E31" s="109">
        <v>37444</v>
      </c>
    </row>
    <row r="32" spans="1:5" ht="24.75">
      <c r="A32" s="109">
        <v>14808561</v>
      </c>
      <c r="B32" s="33"/>
      <c r="C32" s="143" t="s">
        <v>174</v>
      </c>
      <c r="D32" s="109">
        <v>6585000</v>
      </c>
      <c r="E32" s="109">
        <v>6749360</v>
      </c>
    </row>
    <row r="33" spans="1:5" ht="24.75">
      <c r="A33" s="109">
        <v>4624414</v>
      </c>
      <c r="B33" s="33"/>
      <c r="C33" s="143" t="s">
        <v>143</v>
      </c>
      <c r="D33" s="109">
        <v>5654000</v>
      </c>
      <c r="E33" s="109">
        <v>6414349</v>
      </c>
    </row>
    <row r="34" spans="1:5" ht="24.75">
      <c r="A34" s="109">
        <v>178249</v>
      </c>
      <c r="B34" s="31"/>
      <c r="C34" s="143" t="s">
        <v>175</v>
      </c>
      <c r="D34" s="109">
        <v>196000</v>
      </c>
      <c r="E34" s="109">
        <v>227326</v>
      </c>
    </row>
    <row r="35" spans="1:5" ht="24.75">
      <c r="A35" s="109">
        <v>1493</v>
      </c>
      <c r="B35" s="33"/>
      <c r="C35" s="148" t="s">
        <v>151</v>
      </c>
      <c r="D35" s="117" t="s">
        <v>176</v>
      </c>
      <c r="E35" s="109">
        <v>962</v>
      </c>
    </row>
    <row r="36" spans="1:5" ht="24.75">
      <c r="A36" s="109">
        <v>525020192</v>
      </c>
      <c r="B36" s="33"/>
      <c r="C36" s="143" t="s">
        <v>152</v>
      </c>
      <c r="D36" s="109">
        <v>575000000</v>
      </c>
      <c r="E36" s="109">
        <v>495352899</v>
      </c>
    </row>
    <row r="37" spans="1:5" ht="24.75">
      <c r="A37" s="149">
        <f>SUM(A29:A36)</f>
        <v>545720008</v>
      </c>
      <c r="B37" s="146"/>
      <c r="C37" s="11" t="s">
        <v>177</v>
      </c>
      <c r="D37" s="149">
        <f>SUM(D29:D36)</f>
        <v>588893000</v>
      </c>
      <c r="E37" s="149">
        <f>SUM(E29:E36)</f>
        <v>511404375</v>
      </c>
    </row>
    <row r="39" ht="12.75">
      <c r="C39" s="150" t="s">
        <v>178</v>
      </c>
    </row>
    <row r="41" ht="12.75">
      <c r="C41" s="1"/>
    </row>
    <row r="43" spans="1:5" ht="24.75">
      <c r="A43" s="151"/>
      <c r="B43" s="95"/>
      <c r="C43" s="95"/>
      <c r="D43" s="95"/>
      <c r="E43" s="95"/>
    </row>
    <row r="44" spans="1:5" ht="24.75">
      <c r="A44" s="91" t="s">
        <v>179</v>
      </c>
      <c r="B44" s="91"/>
      <c r="C44" s="91"/>
      <c r="D44" s="91"/>
      <c r="E44" s="91"/>
    </row>
    <row r="45" spans="1:5" ht="27.75">
      <c r="A45" s="93" t="s">
        <v>162</v>
      </c>
      <c r="B45" s="132"/>
      <c r="C45" s="132"/>
      <c r="D45" s="132"/>
      <c r="E45" s="132"/>
    </row>
    <row r="46" spans="1:5" ht="27.75">
      <c r="A46" s="93" t="s">
        <v>163</v>
      </c>
      <c r="B46" s="132"/>
      <c r="C46" s="132"/>
      <c r="D46" s="132"/>
      <c r="E46" s="132"/>
    </row>
    <row r="47" spans="1:5" ht="27.75">
      <c r="A47" s="93" t="s">
        <v>164</v>
      </c>
      <c r="B47" s="132"/>
      <c r="C47" s="132"/>
      <c r="D47" s="132"/>
      <c r="E47" s="132"/>
    </row>
    <row r="48" spans="1:5" ht="23.25">
      <c r="A48" s="95"/>
      <c r="B48" s="133"/>
      <c r="C48" s="95"/>
      <c r="D48" s="95"/>
      <c r="E48" s="96" t="s">
        <v>86</v>
      </c>
    </row>
    <row r="49" spans="1:5" ht="23.25">
      <c r="A49" s="97" t="s">
        <v>165</v>
      </c>
      <c r="B49" s="134"/>
      <c r="C49" s="135"/>
      <c r="D49" s="39" t="s">
        <v>82</v>
      </c>
      <c r="E49" s="136"/>
    </row>
    <row r="50" spans="1:5" ht="27.75">
      <c r="A50" s="100" t="s">
        <v>35</v>
      </c>
      <c r="B50" s="36" t="s">
        <v>3</v>
      </c>
      <c r="C50" s="137"/>
      <c r="D50" s="102" t="s">
        <v>4</v>
      </c>
      <c r="E50" s="102" t="s">
        <v>165</v>
      </c>
    </row>
    <row r="51" spans="1:5" ht="23.25">
      <c r="A51" s="100">
        <v>2016</v>
      </c>
      <c r="B51" s="138"/>
      <c r="C51" s="139"/>
      <c r="D51" s="105"/>
      <c r="E51" s="105"/>
    </row>
    <row r="52" spans="1:5" ht="24.75">
      <c r="A52" s="152"/>
      <c r="B52" s="31" t="s">
        <v>10</v>
      </c>
      <c r="C52" s="142" t="s">
        <v>180</v>
      </c>
      <c r="D52" s="152"/>
      <c r="E52" s="152"/>
    </row>
    <row r="53" spans="1:5" ht="24.75">
      <c r="A53" s="109">
        <v>346</v>
      </c>
      <c r="B53" s="31"/>
      <c r="C53" s="144" t="s">
        <v>181</v>
      </c>
      <c r="D53" s="117" t="s">
        <v>176</v>
      </c>
      <c r="E53" s="109">
        <v>263</v>
      </c>
    </row>
    <row r="54" spans="1:5" ht="24.75">
      <c r="A54" s="109">
        <v>17766</v>
      </c>
      <c r="B54" s="31"/>
      <c r="C54" s="148" t="s">
        <v>182</v>
      </c>
      <c r="D54" s="109">
        <v>12000</v>
      </c>
      <c r="E54" s="109">
        <v>11207</v>
      </c>
    </row>
    <row r="55" spans="1:5" ht="24.75">
      <c r="A55" s="109">
        <v>2717949</v>
      </c>
      <c r="B55" s="33"/>
      <c r="C55" s="148" t="s">
        <v>100</v>
      </c>
      <c r="D55" s="109">
        <v>3122000</v>
      </c>
      <c r="E55" s="109">
        <v>2060999</v>
      </c>
    </row>
    <row r="56" spans="1:5" ht="24.75">
      <c r="A56" s="109">
        <v>1171017</v>
      </c>
      <c r="B56" s="33"/>
      <c r="C56" s="148" t="s">
        <v>112</v>
      </c>
      <c r="D56" s="109">
        <v>6584000</v>
      </c>
      <c r="E56" s="109">
        <v>822284</v>
      </c>
    </row>
    <row r="57" spans="1:5" ht="24.75">
      <c r="A57" s="109">
        <v>42351</v>
      </c>
      <c r="B57" s="33"/>
      <c r="C57" s="143" t="s">
        <v>119</v>
      </c>
      <c r="D57" s="109">
        <v>759000</v>
      </c>
      <c r="E57" s="109">
        <v>36052</v>
      </c>
    </row>
    <row r="58" spans="1:5" ht="24.75">
      <c r="A58" s="109">
        <v>1988436</v>
      </c>
      <c r="B58" s="33"/>
      <c r="C58" s="143" t="s">
        <v>183</v>
      </c>
      <c r="D58" s="109">
        <v>4474000</v>
      </c>
      <c r="E58" s="109">
        <v>914200</v>
      </c>
    </row>
    <row r="59" spans="1:5" ht="24.75">
      <c r="A59" s="109">
        <v>5553</v>
      </c>
      <c r="B59" s="33"/>
      <c r="C59" s="143" t="s">
        <v>184</v>
      </c>
      <c r="D59" s="117" t="s">
        <v>176</v>
      </c>
      <c r="E59" s="117" t="s">
        <v>176</v>
      </c>
    </row>
    <row r="60" spans="1:5" ht="24.75">
      <c r="A60" s="109">
        <v>3737</v>
      </c>
      <c r="B60" s="33"/>
      <c r="C60" s="143" t="s">
        <v>132</v>
      </c>
      <c r="D60" s="109">
        <v>11000</v>
      </c>
      <c r="E60" s="117" t="s">
        <v>176</v>
      </c>
    </row>
    <row r="61" spans="1:5" ht="24.75">
      <c r="A61" s="109">
        <v>21924</v>
      </c>
      <c r="B61" s="33"/>
      <c r="C61" s="143" t="s">
        <v>185</v>
      </c>
      <c r="D61" s="109">
        <v>296000</v>
      </c>
      <c r="E61" s="109">
        <v>4477</v>
      </c>
    </row>
    <row r="62" spans="1:5" ht="24.75">
      <c r="A62" s="109">
        <v>209154</v>
      </c>
      <c r="B62" s="33"/>
      <c r="C62" s="143" t="s">
        <v>186</v>
      </c>
      <c r="D62" s="109">
        <v>40000</v>
      </c>
      <c r="E62" s="109">
        <v>314608</v>
      </c>
    </row>
    <row r="63" spans="1:5" ht="24.75">
      <c r="A63" s="109">
        <v>1257573</v>
      </c>
      <c r="B63" s="33"/>
      <c r="C63" s="143" t="s">
        <v>187</v>
      </c>
      <c r="D63" s="109">
        <v>2764000</v>
      </c>
      <c r="E63" s="109">
        <v>1314518</v>
      </c>
    </row>
    <row r="64" spans="1:5" ht="24.75">
      <c r="A64" s="109">
        <v>465</v>
      </c>
      <c r="B64" s="33"/>
      <c r="C64" s="143" t="s">
        <v>144</v>
      </c>
      <c r="D64" s="117" t="s">
        <v>176</v>
      </c>
      <c r="E64" s="109">
        <v>3694</v>
      </c>
    </row>
    <row r="65" spans="1:5" ht="24.75">
      <c r="A65" s="149">
        <f>SUM(A53:A64)</f>
        <v>7436271</v>
      </c>
      <c r="B65" s="146"/>
      <c r="C65" s="11" t="s">
        <v>188</v>
      </c>
      <c r="D65" s="149">
        <f>SUM(D53:D63)</f>
        <v>18062000</v>
      </c>
      <c r="E65" s="149">
        <f>SUM(E53:E64)</f>
        <v>5482302</v>
      </c>
    </row>
    <row r="66" spans="1:5" ht="24.75">
      <c r="A66" s="145"/>
      <c r="B66" s="141" t="s">
        <v>11</v>
      </c>
      <c r="C66" s="142" t="s">
        <v>189</v>
      </c>
      <c r="D66" s="145"/>
      <c r="E66" s="145"/>
    </row>
    <row r="67" spans="1:5" ht="24.75">
      <c r="A67" s="109">
        <v>28488068</v>
      </c>
      <c r="B67" s="33"/>
      <c r="C67" s="143" t="s">
        <v>99</v>
      </c>
      <c r="D67" s="109">
        <v>37834000</v>
      </c>
      <c r="E67" s="109">
        <v>28060829</v>
      </c>
    </row>
    <row r="68" spans="1:5" ht="24.75">
      <c r="A68" s="145">
        <f>SUM(A67:A67)</f>
        <v>28488068</v>
      </c>
      <c r="B68" s="146"/>
      <c r="C68" s="147" t="s">
        <v>190</v>
      </c>
      <c r="D68" s="145">
        <f>SUM(D66:D67)</f>
        <v>37834000</v>
      </c>
      <c r="E68" s="145">
        <f>SUM(E67:E67)</f>
        <v>28060829</v>
      </c>
    </row>
    <row r="69" spans="1:5" ht="24.75">
      <c r="A69" s="145"/>
      <c r="B69" s="31" t="s">
        <v>12</v>
      </c>
      <c r="C69" s="142" t="s">
        <v>191</v>
      </c>
      <c r="D69" s="145"/>
      <c r="E69" s="145"/>
    </row>
    <row r="70" spans="1:5" ht="24.75">
      <c r="A70" s="109">
        <v>1114767</v>
      </c>
      <c r="B70" s="33"/>
      <c r="C70" s="143" t="s">
        <v>101</v>
      </c>
      <c r="D70" s="109">
        <v>1418000</v>
      </c>
      <c r="E70" s="109">
        <v>1062924</v>
      </c>
    </row>
    <row r="71" spans="1:5" ht="24.75">
      <c r="A71" s="109">
        <v>28814</v>
      </c>
      <c r="B71" s="33"/>
      <c r="C71" s="143" t="s">
        <v>111</v>
      </c>
      <c r="D71" s="109">
        <v>19000</v>
      </c>
      <c r="E71" s="109">
        <v>5723</v>
      </c>
    </row>
    <row r="72" spans="1:5" ht="24.75">
      <c r="A72" s="109">
        <v>41821</v>
      </c>
      <c r="B72" s="33"/>
      <c r="C72" s="143" t="s">
        <v>192</v>
      </c>
      <c r="D72" s="117" t="s">
        <v>176</v>
      </c>
      <c r="E72" s="109">
        <v>8740</v>
      </c>
    </row>
    <row r="73" spans="1:5" ht="24.75">
      <c r="A73" s="109">
        <v>212906791</v>
      </c>
      <c r="B73" s="33"/>
      <c r="C73" s="143" t="s">
        <v>193</v>
      </c>
      <c r="D73" s="109">
        <v>311200000</v>
      </c>
      <c r="E73" s="109">
        <v>258720344</v>
      </c>
    </row>
    <row r="74" spans="1:5" ht="24.75">
      <c r="A74" s="109">
        <v>14832</v>
      </c>
      <c r="B74" s="33"/>
      <c r="C74" s="143" t="s">
        <v>142</v>
      </c>
      <c r="D74" s="109">
        <v>4000</v>
      </c>
      <c r="E74" s="109">
        <v>853</v>
      </c>
    </row>
    <row r="75" spans="1:5" ht="24.75">
      <c r="A75" s="149">
        <f>SUM(A70:A74)</f>
        <v>214107025</v>
      </c>
      <c r="B75" s="146"/>
      <c r="C75" s="11" t="s">
        <v>194</v>
      </c>
      <c r="D75" s="149">
        <f>SUM(D70:D74)</f>
        <v>312641000</v>
      </c>
      <c r="E75" s="149">
        <f>SUM(E70:E74)</f>
        <v>259798584</v>
      </c>
    </row>
    <row r="76" spans="1:5" ht="24.75">
      <c r="A76" s="145"/>
      <c r="B76" s="31" t="s">
        <v>16</v>
      </c>
      <c r="C76" s="142" t="s">
        <v>195</v>
      </c>
      <c r="D76" s="145"/>
      <c r="E76" s="145"/>
    </row>
    <row r="77" spans="1:5" ht="24.75">
      <c r="A77" s="109">
        <v>83817606</v>
      </c>
      <c r="B77" s="33"/>
      <c r="C77" s="143" t="s">
        <v>196</v>
      </c>
      <c r="D77" s="109">
        <v>113897000</v>
      </c>
      <c r="E77" s="109">
        <v>88604496</v>
      </c>
    </row>
    <row r="78" spans="1:5" ht="24.75">
      <c r="A78" s="109">
        <v>59619909</v>
      </c>
      <c r="B78" s="33"/>
      <c r="C78" s="143" t="s">
        <v>197</v>
      </c>
      <c r="D78" s="109">
        <v>70311000</v>
      </c>
      <c r="E78" s="109">
        <v>74335536</v>
      </c>
    </row>
    <row r="79" spans="1:5" ht="24.75">
      <c r="A79" s="109">
        <v>243008</v>
      </c>
      <c r="B79" s="33"/>
      <c r="C79" s="143" t="s">
        <v>198</v>
      </c>
      <c r="D79" s="109">
        <v>31401</v>
      </c>
      <c r="E79" s="109">
        <v>118646</v>
      </c>
    </row>
    <row r="80" spans="1:5" ht="24.75">
      <c r="A80" s="109">
        <v>19479733</v>
      </c>
      <c r="B80" s="33"/>
      <c r="C80" s="143" t="s">
        <v>199</v>
      </c>
      <c r="D80" s="109">
        <v>35912599</v>
      </c>
      <c r="E80" s="109">
        <v>21240942</v>
      </c>
    </row>
    <row r="81" spans="1:5" ht="24.75">
      <c r="A81" s="109">
        <v>15632721</v>
      </c>
      <c r="B81" s="153"/>
      <c r="C81" s="143" t="s">
        <v>107</v>
      </c>
      <c r="D81" s="109">
        <v>30000000</v>
      </c>
      <c r="E81" s="109">
        <v>16111834</v>
      </c>
    </row>
    <row r="82" spans="1:5" ht="24.75">
      <c r="A82" s="109">
        <v>764921</v>
      </c>
      <c r="B82" s="153"/>
      <c r="C82" s="143" t="s">
        <v>136</v>
      </c>
      <c r="D82" s="109">
        <v>1185000</v>
      </c>
      <c r="E82" s="109">
        <v>2217713</v>
      </c>
    </row>
    <row r="83" spans="1:5" ht="24.75">
      <c r="A83" s="109">
        <v>75397306</v>
      </c>
      <c r="B83" s="153"/>
      <c r="C83" s="143" t="s">
        <v>200</v>
      </c>
      <c r="D83" s="109">
        <v>127223000</v>
      </c>
      <c r="E83" s="109">
        <v>86670911</v>
      </c>
    </row>
    <row r="84" spans="1:5" ht="24.75">
      <c r="A84" s="149">
        <f>SUM(A77:A83)</f>
        <v>254955204</v>
      </c>
      <c r="B84" s="154"/>
      <c r="C84" s="11" t="s">
        <v>201</v>
      </c>
      <c r="D84" s="149">
        <f>SUM(D77:D83)</f>
        <v>378560000</v>
      </c>
      <c r="E84" s="149">
        <f>SUM(E77:E83)</f>
        <v>289300078</v>
      </c>
    </row>
    <row r="85" spans="1:5" ht="15.75">
      <c r="A85" s="155"/>
      <c r="B85" s="156"/>
      <c r="C85" s="156"/>
      <c r="D85" s="156"/>
      <c r="E85" s="156"/>
    </row>
    <row r="86" spans="1:5" ht="12.75">
      <c r="A86" s="1"/>
      <c r="B86" s="95"/>
      <c r="C86" s="157" t="s">
        <v>202</v>
      </c>
      <c r="D86" s="95"/>
      <c r="E86" s="95"/>
    </row>
    <row r="88" spans="1:5" ht="12.75">
      <c r="A88" s="1"/>
      <c r="B88" s="1"/>
      <c r="C88" s="1"/>
      <c r="D88" s="1"/>
      <c r="E88" s="1"/>
    </row>
    <row r="92" spans="1:5" ht="24.75">
      <c r="A92" s="158" t="s">
        <v>179</v>
      </c>
      <c r="B92" s="158"/>
      <c r="C92" s="158"/>
      <c r="D92" s="158"/>
      <c r="E92" s="158"/>
    </row>
    <row r="93" spans="1:5" ht="27.75">
      <c r="A93" s="93" t="s">
        <v>162</v>
      </c>
      <c r="B93" s="132"/>
      <c r="C93" s="132"/>
      <c r="D93" s="132"/>
      <c r="E93" s="132"/>
    </row>
    <row r="94" spans="1:5" ht="27.75">
      <c r="A94" s="93" t="s">
        <v>163</v>
      </c>
      <c r="B94" s="132"/>
      <c r="C94" s="132"/>
      <c r="D94" s="132"/>
      <c r="E94" s="132"/>
    </row>
    <row r="95" spans="1:5" ht="27.75">
      <c r="A95" s="93" t="s">
        <v>164</v>
      </c>
      <c r="B95" s="132"/>
      <c r="C95" s="132"/>
      <c r="D95" s="132"/>
      <c r="E95" s="132"/>
    </row>
    <row r="96" spans="1:5" ht="23.25">
      <c r="A96" s="95"/>
      <c r="B96" s="133"/>
      <c r="C96" s="95"/>
      <c r="D96" s="95"/>
      <c r="E96" s="96" t="s">
        <v>86</v>
      </c>
    </row>
    <row r="97" spans="1:5" ht="23.25">
      <c r="A97" s="97" t="s">
        <v>165</v>
      </c>
      <c r="B97" s="134"/>
      <c r="C97" s="135"/>
      <c r="D97" s="39" t="s">
        <v>82</v>
      </c>
      <c r="E97" s="136"/>
    </row>
    <row r="98" spans="1:5" ht="27.75">
      <c r="A98" s="100" t="s">
        <v>35</v>
      </c>
      <c r="B98" s="36" t="s">
        <v>3</v>
      </c>
      <c r="C98" s="137"/>
      <c r="D98" s="102" t="s">
        <v>4</v>
      </c>
      <c r="E98" s="102" t="s">
        <v>165</v>
      </c>
    </row>
    <row r="99" spans="1:5" ht="23.25">
      <c r="A99" s="100">
        <v>2016</v>
      </c>
      <c r="B99" s="138"/>
      <c r="C99" s="139"/>
      <c r="D99" s="105"/>
      <c r="E99" s="105"/>
    </row>
    <row r="100" spans="1:5" ht="24.75">
      <c r="A100" s="152"/>
      <c r="B100" s="31" t="s">
        <v>40</v>
      </c>
      <c r="C100" s="142" t="s">
        <v>203</v>
      </c>
      <c r="D100" s="152"/>
      <c r="E100" s="152"/>
    </row>
    <row r="101" spans="1:5" ht="24.75">
      <c r="A101" s="109">
        <v>765326</v>
      </c>
      <c r="B101" s="33"/>
      <c r="C101" s="143" t="s">
        <v>94</v>
      </c>
      <c r="D101" s="109">
        <v>736000</v>
      </c>
      <c r="E101" s="109">
        <v>591185</v>
      </c>
    </row>
    <row r="102" spans="1:5" ht="24.75">
      <c r="A102" s="109">
        <v>2461</v>
      </c>
      <c r="B102" s="33"/>
      <c r="C102" s="143" t="s">
        <v>204</v>
      </c>
      <c r="D102" s="117" t="s">
        <v>176</v>
      </c>
      <c r="E102" s="109">
        <v>1322</v>
      </c>
    </row>
    <row r="103" spans="1:5" ht="24.75">
      <c r="A103" s="109">
        <v>839930</v>
      </c>
      <c r="B103" s="33"/>
      <c r="C103" s="143" t="s">
        <v>205</v>
      </c>
      <c r="D103" s="109">
        <v>618000</v>
      </c>
      <c r="E103" s="109">
        <v>582330</v>
      </c>
    </row>
    <row r="104" spans="1:5" ht="24.75">
      <c r="A104" s="109">
        <v>453514</v>
      </c>
      <c r="B104" s="33"/>
      <c r="C104" s="143" t="s">
        <v>118</v>
      </c>
      <c r="D104" s="109">
        <v>610000</v>
      </c>
      <c r="E104" s="109">
        <v>513906</v>
      </c>
    </row>
    <row r="105" spans="1:5" ht="24.75">
      <c r="A105" s="109">
        <v>317919</v>
      </c>
      <c r="B105" s="33"/>
      <c r="C105" s="143" t="s">
        <v>126</v>
      </c>
      <c r="D105" s="109">
        <v>315000</v>
      </c>
      <c r="E105" s="109">
        <v>416181</v>
      </c>
    </row>
    <row r="106" spans="1:5" ht="24.75">
      <c r="A106" s="109">
        <v>15000</v>
      </c>
      <c r="B106" s="33"/>
      <c r="C106" s="143" t="s">
        <v>206</v>
      </c>
      <c r="D106" s="117" t="s">
        <v>176</v>
      </c>
      <c r="E106" s="109">
        <v>5874</v>
      </c>
    </row>
    <row r="107" spans="1:5" ht="24.75">
      <c r="A107" s="109">
        <v>204711</v>
      </c>
      <c r="B107" s="33"/>
      <c r="C107" s="143" t="s">
        <v>130</v>
      </c>
      <c r="D107" s="109">
        <v>294000</v>
      </c>
      <c r="E107" s="109">
        <v>187796</v>
      </c>
    </row>
    <row r="108" spans="1:5" ht="24.75">
      <c r="A108" s="109">
        <v>206990</v>
      </c>
      <c r="B108" s="33"/>
      <c r="C108" s="143" t="s">
        <v>139</v>
      </c>
      <c r="D108" s="109">
        <v>1413000</v>
      </c>
      <c r="E108" s="109">
        <v>15168</v>
      </c>
    </row>
    <row r="109" spans="1:5" ht="24.75">
      <c r="A109" s="117" t="s">
        <v>176</v>
      </c>
      <c r="B109" s="33"/>
      <c r="C109" s="143" t="s">
        <v>149</v>
      </c>
      <c r="D109" s="117" t="s">
        <v>176</v>
      </c>
      <c r="E109" s="109">
        <v>199737</v>
      </c>
    </row>
    <row r="110" spans="1:5" ht="24.75">
      <c r="A110" s="145">
        <f>SUM(A101:A108)</f>
        <v>2805851</v>
      </c>
      <c r="B110" s="146"/>
      <c r="C110" s="147" t="s">
        <v>207</v>
      </c>
      <c r="D110" s="145">
        <f>SUM(D101:D108)</f>
        <v>3986000</v>
      </c>
      <c r="E110" s="145">
        <f>SUM(E101:E109)</f>
        <v>2513499</v>
      </c>
    </row>
    <row r="111" spans="1:5" ht="24.75">
      <c r="A111" s="145"/>
      <c r="B111" s="31" t="s">
        <v>17</v>
      </c>
      <c r="C111" s="142" t="s">
        <v>208</v>
      </c>
      <c r="D111" s="145"/>
      <c r="E111" s="145"/>
    </row>
    <row r="112" spans="1:5" ht="24.75">
      <c r="A112" s="109">
        <v>9965113</v>
      </c>
      <c r="B112" s="33"/>
      <c r="C112" s="143" t="s">
        <v>209</v>
      </c>
      <c r="D112" s="109">
        <v>15157000</v>
      </c>
      <c r="E112" s="109">
        <v>155045559</v>
      </c>
    </row>
    <row r="113" spans="1:5" ht="24.75">
      <c r="A113" s="109">
        <v>9878</v>
      </c>
      <c r="B113" s="153"/>
      <c r="C113" s="143" t="s">
        <v>153</v>
      </c>
      <c r="D113" s="117" t="s">
        <v>176</v>
      </c>
      <c r="E113" s="109">
        <v>300610</v>
      </c>
    </row>
    <row r="114" spans="1:5" ht="24.75">
      <c r="A114" s="149">
        <f>SUM(A112:A113)</f>
        <v>9974991</v>
      </c>
      <c r="B114" s="146"/>
      <c r="C114" s="11" t="s">
        <v>210</v>
      </c>
      <c r="D114" s="149">
        <f>SUM(D112:D112)</f>
        <v>15157000</v>
      </c>
      <c r="E114" s="149">
        <f>SUM(E112:E113)</f>
        <v>155346169</v>
      </c>
    </row>
    <row r="115" spans="1:5" ht="24.75">
      <c r="A115" s="145"/>
      <c r="B115" s="141" t="s">
        <v>19</v>
      </c>
      <c r="C115" s="142" t="s">
        <v>211</v>
      </c>
      <c r="D115" s="145"/>
      <c r="E115" s="145"/>
    </row>
    <row r="116" spans="1:5" ht="24.75">
      <c r="A116" s="109">
        <v>7076609</v>
      </c>
      <c r="B116" s="33"/>
      <c r="C116" s="143" t="s">
        <v>212</v>
      </c>
      <c r="D116" s="109">
        <v>8554000</v>
      </c>
      <c r="E116" s="109">
        <v>7535267</v>
      </c>
    </row>
    <row r="117" spans="1:5" ht="24.75">
      <c r="A117" s="145">
        <f>SUM(A116:A116)</f>
        <v>7076609</v>
      </c>
      <c r="B117" s="146"/>
      <c r="C117" s="11" t="s">
        <v>213</v>
      </c>
      <c r="D117" s="149">
        <f>SUM(D116:D116)</f>
        <v>8554000</v>
      </c>
      <c r="E117" s="149">
        <f>SUM(E116:E116)</f>
        <v>7535267</v>
      </c>
    </row>
    <row r="118" spans="1:5" ht="24.75">
      <c r="A118" s="109"/>
      <c r="B118" s="31" t="s">
        <v>22</v>
      </c>
      <c r="C118" s="159" t="s">
        <v>214</v>
      </c>
      <c r="D118" s="117"/>
      <c r="E118" s="109"/>
    </row>
    <row r="119" spans="1:5" ht="24.75">
      <c r="A119" s="109">
        <v>21408901</v>
      </c>
      <c r="B119" s="31"/>
      <c r="C119" s="143" t="s">
        <v>215</v>
      </c>
      <c r="D119" s="109">
        <v>22622000</v>
      </c>
      <c r="E119" s="109">
        <v>15594949</v>
      </c>
    </row>
    <row r="120" spans="1:5" ht="24.75">
      <c r="A120" s="109">
        <v>5092</v>
      </c>
      <c r="B120" s="31"/>
      <c r="C120" s="143" t="s">
        <v>216</v>
      </c>
      <c r="D120" s="109">
        <v>97000</v>
      </c>
      <c r="E120" s="109">
        <v>5720</v>
      </c>
    </row>
    <row r="121" spans="1:5" ht="24.75">
      <c r="A121" s="109">
        <v>115749726</v>
      </c>
      <c r="B121" s="31"/>
      <c r="C121" s="143" t="s">
        <v>217</v>
      </c>
      <c r="D121" s="109">
        <v>73000000</v>
      </c>
      <c r="E121" s="109">
        <v>89645536</v>
      </c>
    </row>
    <row r="122" spans="1:5" ht="24.75">
      <c r="A122" s="109">
        <v>53922689</v>
      </c>
      <c r="B122" s="31"/>
      <c r="C122" s="143" t="s">
        <v>145</v>
      </c>
      <c r="D122" s="109">
        <v>76113000</v>
      </c>
      <c r="E122" s="109">
        <v>77491009</v>
      </c>
    </row>
    <row r="123" spans="1:5" ht="24.75">
      <c r="A123" s="149">
        <f>SUM(A119:A122)</f>
        <v>191086408</v>
      </c>
      <c r="B123" s="146"/>
      <c r="C123" s="11" t="s">
        <v>218</v>
      </c>
      <c r="D123" s="149">
        <f>SUM(D119:D122)</f>
        <v>171832000</v>
      </c>
      <c r="E123" s="149">
        <f>SUM(E119:E122)</f>
        <v>182737214</v>
      </c>
    </row>
    <row r="124" spans="1:5" ht="24.75">
      <c r="A124" s="152"/>
      <c r="B124" s="31" t="s">
        <v>23</v>
      </c>
      <c r="C124" s="142" t="s">
        <v>219</v>
      </c>
      <c r="D124" s="152"/>
      <c r="E124" s="152"/>
    </row>
    <row r="125" spans="1:5" ht="24.75">
      <c r="A125" s="109">
        <v>15669558</v>
      </c>
      <c r="B125" s="33"/>
      <c r="C125" s="143" t="s">
        <v>95</v>
      </c>
      <c r="D125" s="109">
        <v>18211000</v>
      </c>
      <c r="E125" s="109">
        <v>17078940</v>
      </c>
    </row>
    <row r="126" spans="1:5" ht="24.75">
      <c r="A126" s="109">
        <v>2600</v>
      </c>
      <c r="B126" s="33"/>
      <c r="C126" s="143" t="s">
        <v>115</v>
      </c>
      <c r="D126" s="117" t="s">
        <v>176</v>
      </c>
      <c r="E126" s="109">
        <v>18300</v>
      </c>
    </row>
    <row r="127" spans="1:5" ht="24.75">
      <c r="A127" s="109">
        <v>355</v>
      </c>
      <c r="B127" s="33"/>
      <c r="C127" s="143" t="s">
        <v>117</v>
      </c>
      <c r="D127" s="109">
        <v>380000</v>
      </c>
      <c r="E127" s="109">
        <v>118806</v>
      </c>
    </row>
    <row r="128" spans="1:5" ht="24.75">
      <c r="A128" s="109">
        <v>139469</v>
      </c>
      <c r="B128" s="33"/>
      <c r="C128" s="143" t="s">
        <v>124</v>
      </c>
      <c r="D128" s="109">
        <v>73000</v>
      </c>
      <c r="E128" s="109">
        <v>70342</v>
      </c>
    </row>
    <row r="129" spans="1:5" ht="24.75">
      <c r="A129" s="109">
        <v>10342847</v>
      </c>
      <c r="B129" s="33"/>
      <c r="C129" s="143" t="s">
        <v>131</v>
      </c>
      <c r="D129" s="109">
        <v>13601000</v>
      </c>
      <c r="E129" s="109">
        <v>10567054</v>
      </c>
    </row>
    <row r="130" spans="1:5" ht="24.75">
      <c r="A130" s="109">
        <v>2333608</v>
      </c>
      <c r="B130" s="33"/>
      <c r="C130" s="143" t="s">
        <v>141</v>
      </c>
      <c r="D130" s="109">
        <v>2096000</v>
      </c>
      <c r="E130" s="117" t="s">
        <v>176</v>
      </c>
    </row>
    <row r="131" spans="1:5" ht="24.75">
      <c r="A131" s="109">
        <v>100618</v>
      </c>
      <c r="B131" s="33"/>
      <c r="C131" s="143" t="s">
        <v>147</v>
      </c>
      <c r="D131" s="109">
        <v>165000</v>
      </c>
      <c r="E131" s="109">
        <v>80953</v>
      </c>
    </row>
    <row r="132" spans="1:5" ht="24.75">
      <c r="A132" s="109">
        <v>23057028</v>
      </c>
      <c r="B132" s="33"/>
      <c r="C132" s="143" t="s">
        <v>148</v>
      </c>
      <c r="D132" s="109">
        <v>34483000</v>
      </c>
      <c r="E132" s="109">
        <v>25330709</v>
      </c>
    </row>
    <row r="133" spans="1:5" ht="24.75">
      <c r="A133" s="149">
        <f>SUM(A125:A132)</f>
        <v>51646083</v>
      </c>
      <c r="B133" s="146"/>
      <c r="C133" s="11" t="s">
        <v>220</v>
      </c>
      <c r="D133" s="149">
        <f>SUM(D125:D132)</f>
        <v>69009000</v>
      </c>
      <c r="E133" s="149">
        <f>SUM(E125:E132)</f>
        <v>53265104</v>
      </c>
    </row>
    <row r="134" spans="1:5" ht="24.75">
      <c r="A134" s="145"/>
      <c r="B134" s="31" t="s">
        <v>24</v>
      </c>
      <c r="C134" s="142" t="s">
        <v>221</v>
      </c>
      <c r="D134" s="145"/>
      <c r="E134" s="145"/>
    </row>
    <row r="135" spans="1:5" ht="24.75">
      <c r="A135" s="109"/>
      <c r="B135" s="160"/>
      <c r="C135" s="143" t="s">
        <v>154</v>
      </c>
      <c r="D135" s="109"/>
      <c r="E135" s="109"/>
    </row>
    <row r="136" spans="1:5" ht="24.75">
      <c r="A136" s="109">
        <v>197269440</v>
      </c>
      <c r="B136" s="33"/>
      <c r="C136" s="143" t="s">
        <v>222</v>
      </c>
      <c r="D136" s="109">
        <v>201956000</v>
      </c>
      <c r="E136" s="109">
        <v>266588111</v>
      </c>
    </row>
    <row r="137" spans="1:5" ht="24.75">
      <c r="A137" s="109">
        <v>413420</v>
      </c>
      <c r="B137" s="33"/>
      <c r="C137" s="143" t="s">
        <v>223</v>
      </c>
      <c r="D137" s="117" t="s">
        <v>176</v>
      </c>
      <c r="E137" s="109">
        <v>10557</v>
      </c>
    </row>
    <row r="138" spans="1:5" ht="24.75">
      <c r="A138" s="109">
        <v>188741759</v>
      </c>
      <c r="B138" s="33"/>
      <c r="C138" s="143" t="s">
        <v>224</v>
      </c>
      <c r="D138" s="117" t="s">
        <v>176</v>
      </c>
      <c r="E138" s="117" t="s">
        <v>176</v>
      </c>
    </row>
    <row r="139" spans="1:5" ht="24.75">
      <c r="A139" s="145">
        <f>SUM(A136:A138)</f>
        <v>386424619</v>
      </c>
      <c r="B139" s="146"/>
      <c r="C139" s="147" t="s">
        <v>225</v>
      </c>
      <c r="D139" s="149">
        <f>SUM(D135:D137)</f>
        <v>201956000</v>
      </c>
      <c r="E139" s="145">
        <f>SUM(E136:E138)</f>
        <v>266598668</v>
      </c>
    </row>
    <row r="140" spans="1:5" ht="24.75">
      <c r="A140" s="161" t="s">
        <v>176</v>
      </c>
      <c r="B140" s="33"/>
      <c r="C140" s="147" t="s">
        <v>158</v>
      </c>
      <c r="D140" s="109">
        <v>60000000</v>
      </c>
      <c r="E140" s="161" t="s">
        <v>176</v>
      </c>
    </row>
    <row r="141" spans="1:5" ht="24.75">
      <c r="A141" s="149">
        <f>SUM(A24+A37+A65+A68+A75+A84+A110+A114+A117+A123+A133+A139+A27)</f>
        <v>2113616542</v>
      </c>
      <c r="B141" s="146"/>
      <c r="C141" s="11" t="s">
        <v>159</v>
      </c>
      <c r="D141" s="149">
        <f>SUM(D24+D37+D65+D68+D75+D84+D110+D114+D117+D123+D133+D139+D27+D140)</f>
        <v>2550000000</v>
      </c>
      <c r="E141" s="149">
        <f>SUM(E24+E37+E65+E68+E75+E84+E110+E114+E117+E123+E133+E139+E27)</f>
        <v>2173723727</v>
      </c>
    </row>
    <row r="142" spans="1:5" ht="24.75">
      <c r="A142" s="162" t="s">
        <v>226</v>
      </c>
      <c r="B142" s="162"/>
      <c r="C142" s="162"/>
      <c r="D142" s="162"/>
      <c r="E142" s="162"/>
    </row>
    <row r="143" spans="1:5" ht="12.75">
      <c r="A143" s="1"/>
      <c r="B143" s="95"/>
      <c r="C143" s="157"/>
      <c r="D143" s="95"/>
      <c r="E143" s="95"/>
    </row>
  </sheetData>
  <sheetProtection/>
  <mergeCells count="11">
    <mergeCell ref="A85:E85"/>
    <mergeCell ref="A92:E92"/>
    <mergeCell ref="D98:D99"/>
    <mergeCell ref="E98:E99"/>
    <mergeCell ref="A142:E142"/>
    <mergeCell ref="A2:E2"/>
    <mergeCell ref="D8:D9"/>
    <mergeCell ref="E8:E9"/>
    <mergeCell ref="A44:E44"/>
    <mergeCell ref="D50:D51"/>
    <mergeCell ref="E50:E5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48"/>
  <sheetViews>
    <sheetView rightToLeft="1" zoomScalePageLayoutView="0" workbookViewId="0" topLeftCell="A1">
      <selection activeCell="A2" sqref="A2:D2"/>
    </sheetView>
  </sheetViews>
  <sheetFormatPr defaultColWidth="9.140625" defaultRowHeight="12.75"/>
  <cols>
    <col min="1" max="1" width="14.00390625" style="0" customWidth="1"/>
    <col min="2" max="2" width="38.00390625" style="0" customWidth="1"/>
    <col min="3" max="3" width="13.8515625" style="0" customWidth="1"/>
    <col min="4" max="4" width="13.7109375" style="0" customWidth="1"/>
  </cols>
  <sheetData>
    <row r="2" spans="1:4" ht="24.75">
      <c r="A2" s="91" t="s">
        <v>227</v>
      </c>
      <c r="B2" s="91"/>
      <c r="C2" s="91"/>
      <c r="D2" s="91"/>
    </row>
    <row r="3" spans="1:4" ht="27.75">
      <c r="A3" s="93" t="s">
        <v>228</v>
      </c>
      <c r="B3" s="132"/>
      <c r="C3" s="132"/>
      <c r="D3" s="132"/>
    </row>
    <row r="4" spans="1:4" ht="27.75">
      <c r="A4" s="93" t="s">
        <v>229</v>
      </c>
      <c r="B4" s="132"/>
      <c r="C4" s="132"/>
      <c r="D4" s="132"/>
    </row>
    <row r="5" spans="1:4" ht="24.75">
      <c r="A5" s="95"/>
      <c r="B5" s="95"/>
      <c r="C5" s="95"/>
      <c r="D5" s="151" t="s">
        <v>86</v>
      </c>
    </row>
    <row r="6" spans="1:4" ht="24.75">
      <c r="A6" s="163" t="s">
        <v>2</v>
      </c>
      <c r="B6" s="164"/>
      <c r="C6" s="165" t="s">
        <v>82</v>
      </c>
      <c r="D6" s="166"/>
    </row>
    <row r="7" spans="1:4" ht="27.75">
      <c r="A7" s="167" t="s">
        <v>35</v>
      </c>
      <c r="B7" s="101" t="s">
        <v>3</v>
      </c>
      <c r="C7" s="168" t="s">
        <v>4</v>
      </c>
      <c r="D7" s="168" t="s">
        <v>165</v>
      </c>
    </row>
    <row r="8" spans="1:4" ht="24.75">
      <c r="A8" s="169">
        <v>2016</v>
      </c>
      <c r="B8" s="170"/>
      <c r="C8" s="171"/>
      <c r="D8" s="171"/>
    </row>
    <row r="9" spans="1:4" ht="24.75">
      <c r="A9" s="172"/>
      <c r="B9" s="173" t="s">
        <v>230</v>
      </c>
      <c r="C9" s="174"/>
      <c r="D9" s="172"/>
    </row>
    <row r="10" spans="1:4" ht="24.75">
      <c r="A10" s="175">
        <v>388634659</v>
      </c>
      <c r="B10" s="57" t="s">
        <v>231</v>
      </c>
      <c r="C10" s="176">
        <v>400000000</v>
      </c>
      <c r="D10" s="175">
        <v>366487165</v>
      </c>
    </row>
    <row r="11" spans="1:4" ht="24.75">
      <c r="A11" s="177">
        <v>208708647</v>
      </c>
      <c r="B11" s="57" t="s">
        <v>232</v>
      </c>
      <c r="C11" s="176">
        <v>310000000</v>
      </c>
      <c r="D11" s="177">
        <v>257714425</v>
      </c>
    </row>
    <row r="12" spans="1:4" ht="24.75">
      <c r="A12" s="175">
        <v>45871129</v>
      </c>
      <c r="B12" s="57" t="s">
        <v>233</v>
      </c>
      <c r="C12" s="178">
        <v>72050000</v>
      </c>
      <c r="D12" s="175">
        <v>47981826</v>
      </c>
    </row>
    <row r="13" spans="1:4" ht="24.75">
      <c r="A13" s="175">
        <v>52773593</v>
      </c>
      <c r="B13" s="57" t="s">
        <v>234</v>
      </c>
      <c r="C13" s="176">
        <v>67924000</v>
      </c>
      <c r="D13" s="175">
        <v>61609214</v>
      </c>
    </row>
    <row r="14" spans="1:4" ht="24.75">
      <c r="A14" s="175">
        <v>13758494</v>
      </c>
      <c r="B14" s="57" t="s">
        <v>235</v>
      </c>
      <c r="C14" s="176">
        <v>19748000</v>
      </c>
      <c r="D14" s="175">
        <v>14524604</v>
      </c>
    </row>
    <row r="15" spans="1:4" ht="24.75">
      <c r="A15" s="175">
        <v>58728011</v>
      </c>
      <c r="B15" s="57" t="s">
        <v>236</v>
      </c>
      <c r="C15" s="176">
        <v>75000000</v>
      </c>
      <c r="D15" s="175">
        <v>59831280</v>
      </c>
    </row>
    <row r="16" spans="1:4" ht="24.75">
      <c r="A16" s="175">
        <v>28642741</v>
      </c>
      <c r="B16" s="57" t="s">
        <v>237</v>
      </c>
      <c r="C16" s="178">
        <v>34499000</v>
      </c>
      <c r="D16" s="175">
        <v>27774334</v>
      </c>
    </row>
    <row r="17" spans="1:4" ht="24.75">
      <c r="A17" s="175">
        <v>16250381</v>
      </c>
      <c r="B17" s="57" t="s">
        <v>238</v>
      </c>
      <c r="C17" s="178">
        <v>29475000</v>
      </c>
      <c r="D17" s="175">
        <v>19803473</v>
      </c>
    </row>
    <row r="18" spans="1:4" ht="24.75">
      <c r="A18" s="175">
        <v>24606014</v>
      </c>
      <c r="B18" s="57" t="s">
        <v>239</v>
      </c>
      <c r="C18" s="176">
        <v>43878000</v>
      </c>
      <c r="D18" s="175">
        <v>24063335</v>
      </c>
    </row>
    <row r="19" spans="1:4" ht="24.75">
      <c r="A19" s="175">
        <v>152255</v>
      </c>
      <c r="B19" s="57" t="s">
        <v>240</v>
      </c>
      <c r="C19" s="176">
        <v>250000</v>
      </c>
      <c r="D19" s="175">
        <v>222460</v>
      </c>
    </row>
    <row r="20" spans="1:4" ht="24.75">
      <c r="A20" s="175">
        <v>302920748</v>
      </c>
      <c r="B20" s="57" t="s">
        <v>241</v>
      </c>
      <c r="C20" s="176">
        <v>370000000</v>
      </c>
      <c r="D20" s="175">
        <v>261985210</v>
      </c>
    </row>
    <row r="21" spans="1:4" ht="24.75">
      <c r="A21" s="179">
        <f>SUM(A9:A20)</f>
        <v>1141046672</v>
      </c>
      <c r="B21" s="180" t="s">
        <v>242</v>
      </c>
      <c r="C21" s="181">
        <f>SUM(C9:C20)</f>
        <v>1422824000</v>
      </c>
      <c r="D21" s="179">
        <f>SUM(D9:D20)</f>
        <v>1141997326</v>
      </c>
    </row>
    <row r="22" spans="1:4" ht="24.75">
      <c r="A22" s="182"/>
      <c r="B22" s="183" t="s">
        <v>243</v>
      </c>
      <c r="C22" s="184"/>
      <c r="D22" s="182"/>
    </row>
    <row r="23" spans="1:4" ht="24.75">
      <c r="A23" s="175">
        <v>86429237</v>
      </c>
      <c r="B23" s="185" t="s">
        <v>244</v>
      </c>
      <c r="C23" s="176">
        <v>142689000</v>
      </c>
      <c r="D23" s="175">
        <v>95191419</v>
      </c>
    </row>
    <row r="24" spans="1:4" ht="24.75">
      <c r="A24" s="175">
        <v>336460</v>
      </c>
      <c r="B24" s="185" t="s">
        <v>245</v>
      </c>
      <c r="C24" s="176">
        <v>4919000</v>
      </c>
      <c r="D24" s="175">
        <v>1772264</v>
      </c>
    </row>
    <row r="25" spans="1:4" ht="24.75">
      <c r="A25" s="175">
        <v>49063101</v>
      </c>
      <c r="B25" s="185" t="s">
        <v>246</v>
      </c>
      <c r="C25" s="176">
        <v>65562000</v>
      </c>
      <c r="D25" s="175">
        <v>69746862</v>
      </c>
    </row>
    <row r="26" spans="1:4" ht="24.75">
      <c r="A26" s="175">
        <v>834937</v>
      </c>
      <c r="B26" s="185" t="s">
        <v>247</v>
      </c>
      <c r="C26" s="176">
        <v>907000</v>
      </c>
      <c r="D26" s="175">
        <v>1072650</v>
      </c>
    </row>
    <row r="27" spans="1:4" ht="24.75">
      <c r="A27" s="175">
        <v>106837891</v>
      </c>
      <c r="B27" s="57" t="s">
        <v>248</v>
      </c>
      <c r="C27" s="176">
        <v>60000000</v>
      </c>
      <c r="D27" s="175">
        <v>78238718</v>
      </c>
    </row>
    <row r="28" spans="1:4" ht="24.75">
      <c r="A28" s="177">
        <v>8911835</v>
      </c>
      <c r="B28" s="57" t="s">
        <v>249</v>
      </c>
      <c r="C28" s="176">
        <v>13000000</v>
      </c>
      <c r="D28" s="177">
        <v>11401518</v>
      </c>
    </row>
    <row r="29" spans="1:4" ht="24.75">
      <c r="A29" s="175">
        <v>16309480</v>
      </c>
      <c r="B29" s="185" t="s">
        <v>250</v>
      </c>
      <c r="C29" s="176">
        <v>16292723</v>
      </c>
      <c r="D29" s="175">
        <v>21055889</v>
      </c>
    </row>
    <row r="30" spans="1:4" ht="23.25">
      <c r="A30" s="175">
        <v>193537151</v>
      </c>
      <c r="B30" s="186" t="s">
        <v>251</v>
      </c>
      <c r="C30" s="176">
        <v>200100000</v>
      </c>
      <c r="D30" s="175">
        <v>186052997</v>
      </c>
    </row>
    <row r="31" spans="1:4" ht="24.75">
      <c r="A31" s="175">
        <v>9766572</v>
      </c>
      <c r="B31" s="185" t="s">
        <v>252</v>
      </c>
      <c r="C31" s="176">
        <v>20974675</v>
      </c>
      <c r="D31" s="175">
        <v>29380900</v>
      </c>
    </row>
    <row r="32" spans="1:4" ht="24.75">
      <c r="A32" s="175">
        <v>58463465</v>
      </c>
      <c r="B32" s="185" t="s">
        <v>253</v>
      </c>
      <c r="C32" s="176">
        <v>34117000</v>
      </c>
      <c r="D32" s="175">
        <v>59420071</v>
      </c>
    </row>
    <row r="33" spans="1:4" ht="24.75">
      <c r="A33" s="175">
        <v>39149437</v>
      </c>
      <c r="B33" s="185" t="s">
        <v>254</v>
      </c>
      <c r="C33" s="176">
        <v>55355802</v>
      </c>
      <c r="D33" s="175">
        <v>58597405</v>
      </c>
    </row>
    <row r="34" spans="1:4" ht="24.75">
      <c r="A34" s="175">
        <v>119820425</v>
      </c>
      <c r="B34" s="185" t="s">
        <v>255</v>
      </c>
      <c r="C34" s="176">
        <v>98332300</v>
      </c>
      <c r="D34" s="175">
        <v>113815057</v>
      </c>
    </row>
    <row r="35" spans="1:4" ht="24.75">
      <c r="A35" s="175">
        <v>12223900</v>
      </c>
      <c r="B35" s="185" t="s">
        <v>256</v>
      </c>
      <c r="C35" s="176">
        <v>14739000</v>
      </c>
      <c r="D35" s="175">
        <v>15335251</v>
      </c>
    </row>
    <row r="36" spans="1:4" ht="24.75">
      <c r="A36" s="175">
        <v>180246</v>
      </c>
      <c r="B36" s="185" t="s">
        <v>257</v>
      </c>
      <c r="C36" s="176">
        <v>213000</v>
      </c>
      <c r="D36" s="175">
        <v>125331</v>
      </c>
    </row>
    <row r="37" spans="1:4" ht="24.75">
      <c r="A37" s="175">
        <v>315240</v>
      </c>
      <c r="B37" s="185" t="s">
        <v>258</v>
      </c>
      <c r="C37" s="176">
        <v>396000</v>
      </c>
      <c r="D37" s="175">
        <v>270424</v>
      </c>
    </row>
    <row r="38" spans="1:4" ht="24.75">
      <c r="A38" s="175">
        <v>23518163</v>
      </c>
      <c r="B38" s="185" t="s">
        <v>259</v>
      </c>
      <c r="C38" s="176">
        <v>32701000</v>
      </c>
      <c r="D38" s="175">
        <v>22720814</v>
      </c>
    </row>
    <row r="39" spans="1:4" ht="24.75">
      <c r="A39" s="175">
        <v>50365962</v>
      </c>
      <c r="B39" s="57" t="s">
        <v>260</v>
      </c>
      <c r="C39" s="176">
        <v>298377500</v>
      </c>
      <c r="D39" s="175">
        <v>217919579</v>
      </c>
    </row>
    <row r="40" spans="1:4" ht="24.75">
      <c r="A40" s="177">
        <v>7764609</v>
      </c>
      <c r="B40" s="57" t="s">
        <v>261</v>
      </c>
      <c r="C40" s="176">
        <v>8500000</v>
      </c>
      <c r="D40" s="177">
        <v>49609252</v>
      </c>
    </row>
    <row r="41" spans="1:4" ht="24.75">
      <c r="A41" s="187">
        <f>SUM(A23:A40)</f>
        <v>783828111</v>
      </c>
      <c r="B41" s="188" t="s">
        <v>262</v>
      </c>
      <c r="C41" s="181">
        <f>SUM(C23:C40)</f>
        <v>1067176000</v>
      </c>
      <c r="D41" s="187">
        <f>SUM(D23:D40)</f>
        <v>1031726401</v>
      </c>
    </row>
    <row r="42" spans="1:4" ht="24.75">
      <c r="A42" s="189" t="s">
        <v>263</v>
      </c>
      <c r="B42" s="190" t="s">
        <v>264</v>
      </c>
      <c r="C42" s="181">
        <v>60000000</v>
      </c>
      <c r="D42" s="189" t="s">
        <v>263</v>
      </c>
    </row>
    <row r="43" spans="1:4" ht="24.75">
      <c r="A43" s="187">
        <f>SUM(A21+A41)</f>
        <v>1924874783</v>
      </c>
      <c r="B43" s="191" t="s">
        <v>265</v>
      </c>
      <c r="C43" s="192">
        <f>SUM(C21+C41+C42)</f>
        <v>2550000000</v>
      </c>
      <c r="D43" s="187">
        <f>SUM(D21+D41)</f>
        <v>2173723727</v>
      </c>
    </row>
    <row r="44" spans="1:4" ht="24.75">
      <c r="A44" s="193">
        <v>188741759</v>
      </c>
      <c r="B44" s="194" t="s">
        <v>266</v>
      </c>
      <c r="C44" s="189"/>
      <c r="D44" s="187"/>
    </row>
    <row r="45" spans="1:4" ht="24.75">
      <c r="A45" s="187">
        <f>SUM(A43+A44)</f>
        <v>2113616542</v>
      </c>
      <c r="B45" s="195" t="s">
        <v>267</v>
      </c>
      <c r="C45" s="187">
        <f>SUM(C43+C44)</f>
        <v>2550000000</v>
      </c>
      <c r="D45" s="187">
        <f>SUM(D43+D44)</f>
        <v>2173723727</v>
      </c>
    </row>
    <row r="47" ht="12.75">
      <c r="B47" s="61" t="s">
        <v>268</v>
      </c>
    </row>
    <row r="48" spans="1:4" ht="12.75">
      <c r="A48" s="61"/>
      <c r="B48" s="61"/>
      <c r="C48" s="61"/>
      <c r="D48" s="61"/>
    </row>
  </sheetData>
  <sheetProtection/>
  <mergeCells count="3">
    <mergeCell ref="A2:D2"/>
    <mergeCell ref="C7:C8"/>
    <mergeCell ref="D7:D8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8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13.7109375" style="0" customWidth="1"/>
    <col min="2" max="2" width="4.57421875" style="0" customWidth="1"/>
    <col min="3" max="3" width="40.28125" style="0" customWidth="1"/>
    <col min="4" max="4" width="13.00390625" style="0" customWidth="1"/>
    <col min="5" max="5" width="14.140625" style="0" customWidth="1"/>
  </cols>
  <sheetData>
    <row r="1" spans="1:5" ht="24.75">
      <c r="A1" s="196" t="s">
        <v>269</v>
      </c>
      <c r="B1" s="196"/>
      <c r="C1" s="196"/>
      <c r="D1" s="196"/>
      <c r="E1" s="196"/>
    </row>
    <row r="2" spans="1:5" ht="27.75">
      <c r="A2" s="197" t="s">
        <v>270</v>
      </c>
      <c r="B2" s="198"/>
      <c r="C2" s="199"/>
      <c r="D2" s="199"/>
      <c r="E2" s="199"/>
    </row>
    <row r="3" spans="1:5" ht="27.75">
      <c r="A3" s="197" t="s">
        <v>271</v>
      </c>
      <c r="B3" s="198"/>
      <c r="C3" s="199"/>
      <c r="D3" s="199"/>
      <c r="E3" s="199"/>
    </row>
    <row r="4" spans="1:5" ht="21">
      <c r="A4" s="200"/>
      <c r="B4" s="201"/>
      <c r="C4" s="200"/>
      <c r="D4" s="200"/>
      <c r="E4" s="202" t="s">
        <v>86</v>
      </c>
    </row>
    <row r="5" spans="1:5" ht="23.25">
      <c r="A5" s="203" t="s">
        <v>2</v>
      </c>
      <c r="B5" s="204"/>
      <c r="C5" s="205"/>
      <c r="D5" s="206" t="s">
        <v>82</v>
      </c>
      <c r="E5" s="207"/>
    </row>
    <row r="6" spans="1:5" ht="27.75">
      <c r="A6" s="208" t="s">
        <v>35</v>
      </c>
      <c r="B6" s="204"/>
      <c r="C6" s="209" t="s">
        <v>3</v>
      </c>
      <c r="D6" s="102" t="s">
        <v>4</v>
      </c>
      <c r="E6" s="102" t="s">
        <v>2</v>
      </c>
    </row>
    <row r="7" spans="1:5" ht="23.25">
      <c r="A7" s="210">
        <v>2016</v>
      </c>
      <c r="B7" s="211"/>
      <c r="C7" s="212"/>
      <c r="D7" s="105"/>
      <c r="E7" s="105"/>
    </row>
    <row r="8" spans="1:5" ht="24.75">
      <c r="A8" s="213"/>
      <c r="B8" s="214"/>
      <c r="C8" s="215" t="s">
        <v>272</v>
      </c>
      <c r="D8" s="216"/>
      <c r="E8" s="216"/>
    </row>
    <row r="9" spans="1:5" ht="24.75">
      <c r="A9" s="217"/>
      <c r="B9" s="218" t="s">
        <v>7</v>
      </c>
      <c r="C9" s="219" t="s">
        <v>166</v>
      </c>
      <c r="D9" s="217"/>
      <c r="E9" s="217"/>
    </row>
    <row r="10" spans="1:5" ht="24.75">
      <c r="A10" s="220">
        <v>431500</v>
      </c>
      <c r="B10" s="221"/>
      <c r="C10" s="222" t="s">
        <v>91</v>
      </c>
      <c r="D10" s="220">
        <v>500000</v>
      </c>
      <c r="E10" s="220">
        <v>9000</v>
      </c>
    </row>
    <row r="11" spans="1:5" ht="24.75">
      <c r="A11" s="223">
        <f>SUM(A10:A10)</f>
        <v>431500</v>
      </c>
      <c r="B11" s="221"/>
      <c r="C11" s="224" t="s">
        <v>170</v>
      </c>
      <c r="D11" s="223">
        <f>SUM(D10)</f>
        <v>500000</v>
      </c>
      <c r="E11" s="223">
        <f>SUM(E10:E10)</f>
        <v>9000</v>
      </c>
    </row>
    <row r="12" spans="1:5" ht="24.75">
      <c r="A12" s="225"/>
      <c r="B12" s="218" t="s">
        <v>7</v>
      </c>
      <c r="C12" s="219" t="s">
        <v>189</v>
      </c>
      <c r="D12" s="225"/>
      <c r="E12" s="225"/>
    </row>
    <row r="13" spans="1:5" ht="24.75">
      <c r="A13" s="226" t="s">
        <v>273</v>
      </c>
      <c r="B13" s="227"/>
      <c r="C13" s="222" t="s">
        <v>99</v>
      </c>
      <c r="D13" s="226" t="s">
        <v>273</v>
      </c>
      <c r="E13" s="225">
        <v>998219</v>
      </c>
    </row>
    <row r="14" spans="1:5" ht="24.75">
      <c r="A14" s="223"/>
      <c r="B14" s="228"/>
      <c r="C14" s="224" t="s">
        <v>190</v>
      </c>
      <c r="D14" s="223"/>
      <c r="E14" s="223">
        <f>SUM(E13)</f>
        <v>998219</v>
      </c>
    </row>
    <row r="15" spans="1:5" ht="24.75">
      <c r="A15" s="229"/>
      <c r="B15" s="218" t="s">
        <v>16</v>
      </c>
      <c r="C15" s="219" t="s">
        <v>195</v>
      </c>
      <c r="D15" s="229"/>
      <c r="E15" s="229"/>
    </row>
    <row r="16" spans="1:5" ht="24.75">
      <c r="A16" s="229">
        <v>164954</v>
      </c>
      <c r="B16" s="227"/>
      <c r="C16" s="222" t="s">
        <v>274</v>
      </c>
      <c r="D16" s="220">
        <v>700000</v>
      </c>
      <c r="E16" s="229">
        <v>194219</v>
      </c>
    </row>
    <row r="17" spans="1:5" ht="24.75">
      <c r="A17" s="229">
        <v>14325894</v>
      </c>
      <c r="B17" s="221"/>
      <c r="C17" s="222" t="s">
        <v>275</v>
      </c>
      <c r="D17" s="229">
        <v>18800000</v>
      </c>
      <c r="E17" s="229">
        <v>17081869</v>
      </c>
    </row>
    <row r="18" spans="1:5" ht="24.75">
      <c r="A18" s="223">
        <f>SUM(A15:A17)</f>
        <v>14490848</v>
      </c>
      <c r="B18" s="228"/>
      <c r="C18" s="224" t="s">
        <v>201</v>
      </c>
      <c r="D18" s="223">
        <f>SUM(D15:D17)</f>
        <v>19500000</v>
      </c>
      <c r="E18" s="223">
        <f>SUM(E15:E17)</f>
        <v>17276088</v>
      </c>
    </row>
    <row r="19" spans="1:5" ht="24.75">
      <c r="A19" s="230"/>
      <c r="B19" s="218" t="s">
        <v>17</v>
      </c>
      <c r="C19" s="219" t="s">
        <v>276</v>
      </c>
      <c r="D19" s="230"/>
      <c r="E19" s="230"/>
    </row>
    <row r="20" spans="1:5" ht="24.75">
      <c r="A20" s="225">
        <v>841752</v>
      </c>
      <c r="B20" s="227"/>
      <c r="C20" s="231" t="s">
        <v>153</v>
      </c>
      <c r="D20" s="226" t="s">
        <v>273</v>
      </c>
      <c r="E20" s="225">
        <v>831751</v>
      </c>
    </row>
    <row r="21" spans="1:5" ht="24.75">
      <c r="A21" s="223">
        <f>SUM(A20)</f>
        <v>841752</v>
      </c>
      <c r="B21" s="228"/>
      <c r="C21" s="232" t="s">
        <v>277</v>
      </c>
      <c r="D21" s="223"/>
      <c r="E21" s="223">
        <f>SUM(E20)</f>
        <v>831751</v>
      </c>
    </row>
    <row r="22" spans="1:5" ht="24.75">
      <c r="A22" s="230"/>
      <c r="B22" s="218" t="s">
        <v>19</v>
      </c>
      <c r="C22" s="219" t="s">
        <v>278</v>
      </c>
      <c r="D22" s="230"/>
      <c r="E22" s="230"/>
    </row>
    <row r="23" spans="1:5" ht="24.75">
      <c r="A23" s="226" t="s">
        <v>273</v>
      </c>
      <c r="B23" s="221"/>
      <c r="C23" s="222" t="s">
        <v>279</v>
      </c>
      <c r="D23" s="226" t="s">
        <v>273</v>
      </c>
      <c r="E23" s="233">
        <v>111243769</v>
      </c>
    </row>
    <row r="24" spans="1:5" ht="24.75">
      <c r="A24" s="223"/>
      <c r="B24" s="228"/>
      <c r="C24" s="232" t="s">
        <v>280</v>
      </c>
      <c r="D24" s="223">
        <f>SUM(D23)</f>
        <v>0</v>
      </c>
      <c r="E24" s="223">
        <f>SUM(E23)</f>
        <v>111243769</v>
      </c>
    </row>
    <row r="25" spans="1:5" ht="24.75">
      <c r="A25" s="223">
        <f>SUM(A11+A18+A21)</f>
        <v>15764100</v>
      </c>
      <c r="B25" s="221"/>
      <c r="C25" s="234" t="s">
        <v>281</v>
      </c>
      <c r="D25" s="223">
        <f>SUM(D11+D14+D18+D21+D24)</f>
        <v>20000000</v>
      </c>
      <c r="E25" s="223">
        <f>SUM(E11+E14+E18+E21+E24)</f>
        <v>130358827</v>
      </c>
    </row>
    <row r="26" spans="1:5" ht="22.5">
      <c r="A26" s="235"/>
      <c r="B26" s="236"/>
      <c r="D26" s="242"/>
      <c r="E26" s="242"/>
    </row>
    <row r="27" spans="1:5" ht="22.5">
      <c r="A27" s="235"/>
      <c r="B27" s="236"/>
      <c r="D27" s="242"/>
      <c r="E27" s="242"/>
    </row>
    <row r="28" spans="1:5" ht="22.5">
      <c r="A28" s="235"/>
      <c r="B28" s="236"/>
      <c r="D28" s="242"/>
      <c r="E28" s="242"/>
    </row>
    <row r="29" spans="1:5" ht="24.75">
      <c r="A29" s="229"/>
      <c r="B29" s="227"/>
      <c r="C29" s="237" t="s">
        <v>282</v>
      </c>
      <c r="D29" s="243"/>
      <c r="E29" s="243"/>
    </row>
    <row r="30" spans="1:5" ht="24.75">
      <c r="A30" s="229"/>
      <c r="B30" s="218" t="s">
        <v>24</v>
      </c>
      <c r="C30" s="237" t="s">
        <v>283</v>
      </c>
      <c r="D30" s="243"/>
      <c r="E30" s="243"/>
    </row>
    <row r="31" spans="1:5" ht="24.75">
      <c r="A31" s="229">
        <v>290995169</v>
      </c>
      <c r="B31" s="221"/>
      <c r="C31" s="222" t="s">
        <v>284</v>
      </c>
      <c r="D31" s="243">
        <v>20000000</v>
      </c>
      <c r="E31" s="243">
        <v>3889647</v>
      </c>
    </row>
    <row r="32" spans="1:5" ht="24.75">
      <c r="A32" s="223">
        <f>SUM(A30:A31)</f>
        <v>290995169</v>
      </c>
      <c r="B32" s="228"/>
      <c r="C32" s="224" t="s">
        <v>285</v>
      </c>
      <c r="D32" s="223">
        <f>SUM(D30:D31)</f>
        <v>20000000</v>
      </c>
      <c r="E32" s="223">
        <f>SUM(E30:E31)</f>
        <v>3889647</v>
      </c>
    </row>
    <row r="33" spans="1:5" ht="20.25">
      <c r="A33" s="238"/>
      <c r="B33" s="239"/>
      <c r="C33" s="240"/>
      <c r="D33" s="241"/>
      <c r="E33" s="241"/>
    </row>
    <row r="34" spans="1:5" ht="12.75">
      <c r="A34" s="200"/>
      <c r="B34" s="200"/>
      <c r="C34" s="200"/>
      <c r="D34" s="200"/>
      <c r="E34" s="200"/>
    </row>
    <row r="35" spans="1:5" ht="12.75">
      <c r="A35" s="200"/>
      <c r="B35" s="200"/>
      <c r="C35" s="61" t="s">
        <v>286</v>
      </c>
      <c r="D35" s="200"/>
      <c r="E35" s="200"/>
    </row>
    <row r="36" spans="1:5" ht="12.75">
      <c r="A36" s="200"/>
      <c r="B36" s="200"/>
      <c r="C36" s="200"/>
      <c r="D36" s="200"/>
      <c r="E36" s="200"/>
    </row>
    <row r="37" spans="1:5" ht="12.75">
      <c r="A37" s="200"/>
      <c r="B37" s="200"/>
      <c r="C37" s="200"/>
      <c r="D37" s="200"/>
      <c r="E37" s="200"/>
    </row>
    <row r="38" spans="1:5" ht="12.75">
      <c r="A38" s="200"/>
      <c r="B38" s="200"/>
      <c r="C38" s="200"/>
      <c r="D38" s="200"/>
      <c r="E38" s="200"/>
    </row>
    <row r="39" spans="1:5" ht="12.75">
      <c r="A39" s="200"/>
      <c r="B39" s="200"/>
      <c r="C39" s="200"/>
      <c r="D39" s="200"/>
      <c r="E39" s="200"/>
    </row>
    <row r="40" spans="1:5" ht="12.75">
      <c r="A40" s="200"/>
      <c r="B40" s="200"/>
      <c r="C40" s="200"/>
      <c r="D40" s="200"/>
      <c r="E40" s="200"/>
    </row>
    <row r="41" spans="1:5" ht="12.75">
      <c r="A41" s="200"/>
      <c r="B41" s="200"/>
      <c r="C41" s="200"/>
      <c r="D41" s="200"/>
      <c r="E41" s="200"/>
    </row>
    <row r="42" spans="1:5" ht="12.75">
      <c r="A42" s="200"/>
      <c r="B42" s="200"/>
      <c r="C42" s="200"/>
      <c r="D42" s="200"/>
      <c r="E42" s="200"/>
    </row>
    <row r="43" spans="1:5" ht="12.75">
      <c r="A43" s="200"/>
      <c r="B43" s="200"/>
      <c r="C43" s="200"/>
      <c r="D43" s="200"/>
      <c r="E43" s="200"/>
    </row>
    <row r="44" spans="1:5" ht="12.75">
      <c r="A44" s="200"/>
      <c r="B44" s="200"/>
      <c r="C44" s="200"/>
      <c r="D44" s="200"/>
      <c r="E44" s="200"/>
    </row>
    <row r="47" spans="1:5" ht="12.75">
      <c r="A47" s="200"/>
      <c r="B47" s="200"/>
      <c r="C47" s="200"/>
      <c r="D47" s="200"/>
      <c r="E47" s="200"/>
    </row>
    <row r="48" spans="1:5" ht="12.75">
      <c r="A48" s="200"/>
      <c r="B48" s="200"/>
      <c r="C48" s="200"/>
      <c r="D48" s="200"/>
      <c r="E48" s="200"/>
    </row>
    <row r="49" spans="1:5" ht="12.75">
      <c r="A49" s="200"/>
      <c r="B49" s="200"/>
      <c r="C49" s="200"/>
      <c r="D49" s="200"/>
      <c r="E49" s="200"/>
    </row>
    <row r="50" spans="1:5" ht="12.75">
      <c r="A50" s="200"/>
      <c r="B50" s="200"/>
      <c r="C50" s="200"/>
      <c r="D50" s="200"/>
      <c r="E50" s="200"/>
    </row>
    <row r="51" spans="1:5" ht="12.75">
      <c r="A51" s="200"/>
      <c r="B51" s="200"/>
      <c r="C51" s="200"/>
      <c r="D51" s="200"/>
      <c r="E51" s="200"/>
    </row>
    <row r="52" spans="1:5" ht="12.75">
      <c r="A52" s="200"/>
      <c r="B52" s="200"/>
      <c r="C52" s="200"/>
      <c r="D52" s="200"/>
      <c r="E52" s="200"/>
    </row>
    <row r="53" spans="1:5" ht="12.75">
      <c r="A53" s="200"/>
      <c r="B53" s="200"/>
      <c r="C53" s="200"/>
      <c r="D53" s="200"/>
      <c r="E53" s="200"/>
    </row>
    <row r="54" spans="1:5" ht="12.75">
      <c r="A54" s="200"/>
      <c r="B54" s="200"/>
      <c r="C54" s="200"/>
      <c r="D54" s="200"/>
      <c r="E54" s="200"/>
    </row>
    <row r="55" spans="1:5" ht="12.75">
      <c r="A55" s="200"/>
      <c r="B55" s="200"/>
      <c r="C55" s="200"/>
      <c r="D55" s="200"/>
      <c r="E55" s="200"/>
    </row>
    <row r="56" spans="1:5" ht="12.75">
      <c r="A56" s="200"/>
      <c r="B56" s="200"/>
      <c r="C56" s="200"/>
      <c r="D56" s="200"/>
      <c r="E56" s="200"/>
    </row>
    <row r="57" spans="1:5" ht="12.75">
      <c r="A57" s="200"/>
      <c r="B57" s="200"/>
      <c r="C57" s="200"/>
      <c r="D57" s="200"/>
      <c r="E57" s="200"/>
    </row>
    <row r="58" spans="1:5" ht="12.75">
      <c r="A58" s="200"/>
      <c r="B58" s="200"/>
      <c r="C58" s="200"/>
      <c r="D58" s="200"/>
      <c r="E58" s="200"/>
    </row>
    <row r="59" spans="1:5" ht="12.75">
      <c r="A59" s="200"/>
      <c r="B59" s="200"/>
      <c r="C59" s="200"/>
      <c r="D59" s="200"/>
      <c r="E59" s="200"/>
    </row>
    <row r="60" spans="1:5" ht="12.75">
      <c r="A60" s="200"/>
      <c r="B60" s="200"/>
      <c r="C60" s="200"/>
      <c r="D60" s="200"/>
      <c r="E60" s="200"/>
    </row>
    <row r="61" spans="1:5" ht="12.75">
      <c r="A61" s="200"/>
      <c r="B61" s="200"/>
      <c r="C61" s="200"/>
      <c r="D61" s="200"/>
      <c r="E61" s="200"/>
    </row>
    <row r="62" spans="1:5" ht="12.75">
      <c r="A62" s="200"/>
      <c r="B62" s="200"/>
      <c r="C62" s="200"/>
      <c r="D62" s="200"/>
      <c r="E62" s="200"/>
    </row>
    <row r="63" spans="1:5" ht="12.75">
      <c r="A63" s="200"/>
      <c r="B63" s="200"/>
      <c r="C63" s="200"/>
      <c r="D63" s="200"/>
      <c r="E63" s="200"/>
    </row>
    <row r="64" spans="1:5" ht="12.75">
      <c r="A64" s="200"/>
      <c r="B64" s="200"/>
      <c r="C64" s="200"/>
      <c r="D64" s="200"/>
      <c r="E64" s="200"/>
    </row>
    <row r="65" spans="1:5" ht="12.75">
      <c r="A65" s="200"/>
      <c r="B65" s="200"/>
      <c r="C65" s="200"/>
      <c r="D65" s="200"/>
      <c r="E65" s="200"/>
    </row>
    <row r="66" spans="1:5" ht="12.75">
      <c r="A66" s="200"/>
      <c r="B66" s="200"/>
      <c r="C66" s="200"/>
      <c r="D66" s="200"/>
      <c r="E66" s="200"/>
    </row>
    <row r="67" spans="1:5" ht="12.75">
      <c r="A67" s="200"/>
      <c r="B67" s="200"/>
      <c r="C67" s="200"/>
      <c r="D67" s="200"/>
      <c r="E67" s="200"/>
    </row>
    <row r="68" spans="1:5" ht="12.75">
      <c r="A68" s="200"/>
      <c r="B68" s="200"/>
      <c r="C68" s="200"/>
      <c r="D68" s="200"/>
      <c r="E68" s="200"/>
    </row>
    <row r="69" spans="1:5" ht="12.75">
      <c r="A69" s="200"/>
      <c r="B69" s="200"/>
      <c r="C69" s="200"/>
      <c r="D69" s="200"/>
      <c r="E69" s="200"/>
    </row>
    <row r="70" spans="1:5" ht="12.75">
      <c r="A70" s="200"/>
      <c r="B70" s="200"/>
      <c r="C70" s="200"/>
      <c r="D70" s="200"/>
      <c r="E70" s="200"/>
    </row>
    <row r="71" spans="1:5" ht="12.75">
      <c r="A71" s="200"/>
      <c r="B71" s="200"/>
      <c r="C71" s="200"/>
      <c r="D71" s="200"/>
      <c r="E71" s="200"/>
    </row>
    <row r="72" spans="1:5" ht="12.75">
      <c r="A72" s="200"/>
      <c r="B72" s="200"/>
      <c r="C72" s="200"/>
      <c r="D72" s="200"/>
      <c r="E72" s="200"/>
    </row>
    <row r="73" spans="1:5" ht="12.75">
      <c r="A73" s="200"/>
      <c r="B73" s="200"/>
      <c r="C73" s="200"/>
      <c r="D73" s="200"/>
      <c r="E73" s="200"/>
    </row>
    <row r="74" spans="1:5" ht="12.75">
      <c r="A74" s="200"/>
      <c r="B74" s="200"/>
      <c r="C74" s="200"/>
      <c r="D74" s="200"/>
      <c r="E74" s="200"/>
    </row>
    <row r="75" spans="1:5" ht="12.75">
      <c r="A75" s="200"/>
      <c r="B75" s="200"/>
      <c r="C75" s="200"/>
      <c r="D75" s="200"/>
      <c r="E75" s="200"/>
    </row>
    <row r="76" spans="1:5" ht="12.75">
      <c r="A76" s="200"/>
      <c r="B76" s="200"/>
      <c r="C76" s="200"/>
      <c r="D76" s="200"/>
      <c r="E76" s="200"/>
    </row>
    <row r="77" spans="1:5" ht="12.75">
      <c r="A77" s="200"/>
      <c r="B77" s="200"/>
      <c r="C77" s="200"/>
      <c r="D77" s="200"/>
      <c r="E77" s="200"/>
    </row>
    <row r="78" spans="1:5" ht="12.75">
      <c r="A78" s="200"/>
      <c r="B78" s="200"/>
      <c r="C78" s="200"/>
      <c r="D78" s="200"/>
      <c r="E78" s="200"/>
    </row>
    <row r="79" spans="1:5" ht="12.75">
      <c r="A79" s="200"/>
      <c r="B79" s="200"/>
      <c r="C79" s="200"/>
      <c r="D79" s="200"/>
      <c r="E79" s="200"/>
    </row>
    <row r="80" spans="1:5" ht="12.75">
      <c r="A80" s="200"/>
      <c r="B80" s="200"/>
      <c r="C80" s="200"/>
      <c r="D80" s="200"/>
      <c r="E80" s="200"/>
    </row>
    <row r="81" spans="1:5" ht="12.75">
      <c r="A81" s="200"/>
      <c r="B81" s="200"/>
      <c r="C81" s="200"/>
      <c r="D81" s="200"/>
      <c r="E81" s="200"/>
    </row>
    <row r="82" spans="1:5" ht="12.75">
      <c r="A82" s="200"/>
      <c r="B82" s="200"/>
      <c r="C82" s="200"/>
      <c r="D82" s="200"/>
      <c r="E82" s="200"/>
    </row>
    <row r="83" spans="1:5" ht="12.75">
      <c r="A83" s="200"/>
      <c r="B83" s="200"/>
      <c r="C83" s="200"/>
      <c r="D83" s="200"/>
      <c r="E83" s="200"/>
    </row>
    <row r="84" spans="1:5" ht="12.75">
      <c r="A84" s="200"/>
      <c r="B84" s="200"/>
      <c r="C84" s="200"/>
      <c r="D84" s="200"/>
      <c r="E84" s="200"/>
    </row>
    <row r="85" spans="1:5" ht="12.75">
      <c r="A85" s="200"/>
      <c r="B85" s="200"/>
      <c r="C85" s="200"/>
      <c r="D85" s="200"/>
      <c r="E85" s="200"/>
    </row>
    <row r="86" spans="1:5" ht="12.75">
      <c r="A86" s="200"/>
      <c r="B86" s="200"/>
      <c r="C86" s="200"/>
      <c r="D86" s="200"/>
      <c r="E86" s="200"/>
    </row>
    <row r="87" spans="1:5" ht="12.75">
      <c r="A87" s="200"/>
      <c r="B87" s="200"/>
      <c r="C87" s="200"/>
      <c r="D87" s="200"/>
      <c r="E87" s="200"/>
    </row>
    <row r="88" spans="1:5" ht="12.75">
      <c r="A88" s="200"/>
      <c r="B88" s="200"/>
      <c r="C88" s="200"/>
      <c r="D88" s="200"/>
      <c r="E88" s="200"/>
    </row>
    <row r="89" spans="1:5" ht="12.75">
      <c r="A89" s="200"/>
      <c r="B89" s="200"/>
      <c r="C89" s="200"/>
      <c r="D89" s="200"/>
      <c r="E89" s="200"/>
    </row>
    <row r="90" spans="1:5" ht="12.75">
      <c r="A90" s="200"/>
      <c r="B90" s="200"/>
      <c r="C90" s="200"/>
      <c r="D90" s="200"/>
      <c r="E90" s="200"/>
    </row>
    <row r="91" spans="1:5" ht="12.75">
      <c r="A91" s="200"/>
      <c r="B91" s="200"/>
      <c r="C91" s="200"/>
      <c r="D91" s="200"/>
      <c r="E91" s="200"/>
    </row>
    <row r="92" spans="1:5" ht="12.75">
      <c r="A92" s="200"/>
      <c r="B92" s="200"/>
      <c r="C92" s="200"/>
      <c r="D92" s="200"/>
      <c r="E92" s="200"/>
    </row>
    <row r="93" spans="1:5" ht="12.75">
      <c r="A93" s="200"/>
      <c r="B93" s="200"/>
      <c r="C93" s="200"/>
      <c r="D93" s="200"/>
      <c r="E93" s="200"/>
    </row>
    <row r="94" spans="1:5" ht="12.75">
      <c r="A94" s="200"/>
      <c r="B94" s="200"/>
      <c r="C94" s="200"/>
      <c r="D94" s="200"/>
      <c r="E94" s="200"/>
    </row>
    <row r="95" spans="1:5" ht="12.75">
      <c r="A95" s="200"/>
      <c r="B95" s="200"/>
      <c r="C95" s="200"/>
      <c r="D95" s="200"/>
      <c r="E95" s="200"/>
    </row>
    <row r="96" spans="1:5" ht="12.75">
      <c r="A96" s="200"/>
      <c r="B96" s="200"/>
      <c r="C96" s="200"/>
      <c r="D96" s="200"/>
      <c r="E96" s="200"/>
    </row>
    <row r="97" spans="1:5" ht="12.75">
      <c r="A97" s="200"/>
      <c r="B97" s="200"/>
      <c r="C97" s="200"/>
      <c r="D97" s="200"/>
      <c r="E97" s="200"/>
    </row>
    <row r="98" spans="1:5" ht="12.75">
      <c r="A98" s="200"/>
      <c r="B98" s="200"/>
      <c r="C98" s="200"/>
      <c r="D98" s="200"/>
      <c r="E98" s="200"/>
    </row>
    <row r="99" spans="1:5" ht="12.75">
      <c r="A99" s="200"/>
      <c r="B99" s="200"/>
      <c r="C99" s="200"/>
      <c r="D99" s="200"/>
      <c r="E99" s="200"/>
    </row>
    <row r="100" spans="1:5" ht="12.75">
      <c r="A100" s="200"/>
      <c r="B100" s="200"/>
      <c r="C100" s="200"/>
      <c r="D100" s="200"/>
      <c r="E100" s="200"/>
    </row>
    <row r="101" spans="1:5" ht="12.75">
      <c r="A101" s="200"/>
      <c r="B101" s="200"/>
      <c r="C101" s="200"/>
      <c r="D101" s="200"/>
      <c r="E101" s="200"/>
    </row>
    <row r="102" spans="1:5" ht="12.75">
      <c r="A102" s="200"/>
      <c r="B102" s="200"/>
      <c r="C102" s="200"/>
      <c r="D102" s="200"/>
      <c r="E102" s="200"/>
    </row>
    <row r="103" spans="1:5" ht="12.75">
      <c r="A103" s="200"/>
      <c r="B103" s="200"/>
      <c r="C103" s="200"/>
      <c r="D103" s="200"/>
      <c r="E103" s="200"/>
    </row>
    <row r="104" spans="1:5" ht="12.75">
      <c r="A104" s="200"/>
      <c r="B104" s="200"/>
      <c r="C104" s="200"/>
      <c r="D104" s="200"/>
      <c r="E104" s="200"/>
    </row>
    <row r="105" spans="1:5" ht="12.75">
      <c r="A105" s="200"/>
      <c r="B105" s="200"/>
      <c r="C105" s="200"/>
      <c r="D105" s="200"/>
      <c r="E105" s="200"/>
    </row>
    <row r="106" spans="1:5" ht="12.75">
      <c r="A106" s="200"/>
      <c r="B106" s="200"/>
      <c r="C106" s="200"/>
      <c r="D106" s="200"/>
      <c r="E106" s="200"/>
    </row>
    <row r="107" spans="1:5" ht="12.75">
      <c r="A107" s="200"/>
      <c r="B107" s="200"/>
      <c r="C107" s="200"/>
      <c r="D107" s="200"/>
      <c r="E107" s="200"/>
    </row>
    <row r="108" spans="1:5" ht="12.75">
      <c r="A108" s="200"/>
      <c r="B108" s="200"/>
      <c r="C108" s="200"/>
      <c r="D108" s="200"/>
      <c r="E108" s="200"/>
    </row>
    <row r="109" spans="1:5" ht="12.75">
      <c r="A109" s="200"/>
      <c r="B109" s="200"/>
      <c r="C109" s="200"/>
      <c r="D109" s="200"/>
      <c r="E109" s="200"/>
    </row>
    <row r="110" spans="1:5" ht="12.75">
      <c r="A110" s="200"/>
      <c r="B110" s="200"/>
      <c r="C110" s="200"/>
      <c r="D110" s="200"/>
      <c r="E110" s="200"/>
    </row>
    <row r="111" spans="1:5" ht="12.75">
      <c r="A111" s="200"/>
      <c r="B111" s="200"/>
      <c r="C111" s="200"/>
      <c r="D111" s="200"/>
      <c r="E111" s="200"/>
    </row>
    <row r="112" spans="1:5" ht="12.75">
      <c r="A112" s="200"/>
      <c r="B112" s="200"/>
      <c r="C112" s="200"/>
      <c r="D112" s="200"/>
      <c r="E112" s="200"/>
    </row>
    <row r="113" spans="1:5" ht="12.75">
      <c r="A113" s="200"/>
      <c r="B113" s="200"/>
      <c r="C113" s="200"/>
      <c r="D113" s="200"/>
      <c r="E113" s="200"/>
    </row>
    <row r="114" spans="1:5" ht="12.75">
      <c r="A114" s="200"/>
      <c r="B114" s="200"/>
      <c r="C114" s="200"/>
      <c r="D114" s="200"/>
      <c r="E114" s="200"/>
    </row>
    <row r="115" spans="1:5" ht="12.75">
      <c r="A115" s="200"/>
      <c r="B115" s="200"/>
      <c r="C115" s="200"/>
      <c r="D115" s="200"/>
      <c r="E115" s="200"/>
    </row>
    <row r="116" spans="1:5" ht="12.75">
      <c r="A116" s="200"/>
      <c r="B116" s="200"/>
      <c r="C116" s="200"/>
      <c r="D116" s="200"/>
      <c r="E116" s="200"/>
    </row>
    <row r="117" spans="1:5" ht="12.75">
      <c r="A117" s="200"/>
      <c r="B117" s="200"/>
      <c r="C117" s="200"/>
      <c r="D117" s="200"/>
      <c r="E117" s="200"/>
    </row>
    <row r="118" spans="1:5" ht="12.75">
      <c r="A118" s="200"/>
      <c r="B118" s="200"/>
      <c r="C118" s="200"/>
      <c r="D118" s="200"/>
      <c r="E118" s="200"/>
    </row>
    <row r="119" spans="1:5" ht="12.75">
      <c r="A119" s="200"/>
      <c r="B119" s="200"/>
      <c r="C119" s="200"/>
      <c r="D119" s="200"/>
      <c r="E119" s="200"/>
    </row>
    <row r="120" spans="1:5" ht="12.75">
      <c r="A120" s="200"/>
      <c r="B120" s="200"/>
      <c r="C120" s="200"/>
      <c r="D120" s="200"/>
      <c r="E120" s="200"/>
    </row>
    <row r="121" spans="1:5" ht="12.75">
      <c r="A121" s="200"/>
      <c r="B121" s="200"/>
      <c r="C121" s="200"/>
      <c r="D121" s="200"/>
      <c r="E121" s="200"/>
    </row>
    <row r="122" spans="1:5" ht="12.75">
      <c r="A122" s="200"/>
      <c r="B122" s="200"/>
      <c r="C122" s="200"/>
      <c r="D122" s="200"/>
      <c r="E122" s="200"/>
    </row>
    <row r="123" spans="1:5" ht="12.75">
      <c r="A123" s="200"/>
      <c r="B123" s="200"/>
      <c r="C123" s="200"/>
      <c r="D123" s="200"/>
      <c r="E123" s="200"/>
    </row>
    <row r="124" spans="1:5" ht="12.75">
      <c r="A124" s="200"/>
      <c r="B124" s="200"/>
      <c r="C124" s="200"/>
      <c r="D124" s="200"/>
      <c r="E124" s="200"/>
    </row>
    <row r="125" spans="1:5" ht="12.75">
      <c r="A125" s="200"/>
      <c r="B125" s="200"/>
      <c r="C125" s="200"/>
      <c r="D125" s="200"/>
      <c r="E125" s="200"/>
    </row>
    <row r="126" spans="1:5" ht="12.75">
      <c r="A126" s="200"/>
      <c r="B126" s="200"/>
      <c r="C126" s="200"/>
      <c r="D126" s="200"/>
      <c r="E126" s="200"/>
    </row>
    <row r="127" spans="1:5" ht="12.75">
      <c r="A127" s="200"/>
      <c r="B127" s="200"/>
      <c r="C127" s="200"/>
      <c r="D127" s="200"/>
      <c r="E127" s="200"/>
    </row>
    <row r="128" spans="1:5" ht="12.75">
      <c r="A128" s="200"/>
      <c r="B128" s="200"/>
      <c r="C128" s="200"/>
      <c r="D128" s="200"/>
      <c r="E128" s="200"/>
    </row>
    <row r="129" spans="1:5" ht="12.75">
      <c r="A129" s="200"/>
      <c r="B129" s="200"/>
      <c r="C129" s="200"/>
      <c r="D129" s="200"/>
      <c r="E129" s="200"/>
    </row>
    <row r="130" spans="1:5" ht="12.75">
      <c r="A130" s="200"/>
      <c r="B130" s="200"/>
      <c r="C130" s="200"/>
      <c r="D130" s="200"/>
      <c r="E130" s="200"/>
    </row>
    <row r="131" spans="1:5" ht="12.75">
      <c r="A131" s="200"/>
      <c r="B131" s="200"/>
      <c r="C131" s="200"/>
      <c r="D131" s="200"/>
      <c r="E131" s="200"/>
    </row>
    <row r="132" spans="1:5" ht="12.75">
      <c r="A132" s="200"/>
      <c r="B132" s="200"/>
      <c r="C132" s="200"/>
      <c r="D132" s="200"/>
      <c r="E132" s="200"/>
    </row>
    <row r="133" spans="1:5" ht="12.75">
      <c r="A133" s="200"/>
      <c r="B133" s="200"/>
      <c r="C133" s="200"/>
      <c r="D133" s="200"/>
      <c r="E133" s="200"/>
    </row>
    <row r="134" spans="1:5" ht="12.75">
      <c r="A134" s="200"/>
      <c r="B134" s="200"/>
      <c r="C134" s="200"/>
      <c r="D134" s="200"/>
      <c r="E134" s="200"/>
    </row>
    <row r="135" spans="1:5" ht="12.75">
      <c r="A135" s="200"/>
      <c r="B135" s="200"/>
      <c r="C135" s="200"/>
      <c r="D135" s="200"/>
      <c r="E135" s="200"/>
    </row>
    <row r="136" spans="1:5" ht="12.75">
      <c r="A136" s="200"/>
      <c r="B136" s="200"/>
      <c r="C136" s="200"/>
      <c r="D136" s="200"/>
      <c r="E136" s="200"/>
    </row>
    <row r="137" spans="1:5" ht="12.75">
      <c r="A137" s="200"/>
      <c r="B137" s="200"/>
      <c r="C137" s="200"/>
      <c r="D137" s="200"/>
      <c r="E137" s="200"/>
    </row>
    <row r="138" spans="1:5" ht="12.75">
      <c r="A138" s="200"/>
      <c r="B138" s="200"/>
      <c r="C138" s="200"/>
      <c r="D138" s="200"/>
      <c r="E138" s="200"/>
    </row>
    <row r="139" spans="1:5" ht="12.75">
      <c r="A139" s="200"/>
      <c r="B139" s="200"/>
      <c r="C139" s="200"/>
      <c r="D139" s="200"/>
      <c r="E139" s="200"/>
    </row>
    <row r="140" spans="1:5" ht="12.75">
      <c r="A140" s="200"/>
      <c r="B140" s="200"/>
      <c r="C140" s="200"/>
      <c r="D140" s="200"/>
      <c r="E140" s="200"/>
    </row>
    <row r="141" spans="1:5" ht="12.75">
      <c r="A141" s="200"/>
      <c r="B141" s="200"/>
      <c r="C141" s="200"/>
      <c r="D141" s="200"/>
      <c r="E141" s="200"/>
    </row>
    <row r="142" spans="1:5" ht="12.75">
      <c r="A142" s="200"/>
      <c r="B142" s="200"/>
      <c r="C142" s="200"/>
      <c r="D142" s="200"/>
      <c r="E142" s="200"/>
    </row>
    <row r="143" spans="1:5" ht="12.75">
      <c r="A143" s="200"/>
      <c r="B143" s="200"/>
      <c r="C143" s="200"/>
      <c r="D143" s="200"/>
      <c r="E143" s="200"/>
    </row>
    <row r="144" spans="1:5" ht="12.75">
      <c r="A144" s="200"/>
      <c r="B144" s="200"/>
      <c r="C144" s="200"/>
      <c r="D144" s="200"/>
      <c r="E144" s="200"/>
    </row>
    <row r="145" spans="1:5" ht="12.75">
      <c r="A145" s="200"/>
      <c r="B145" s="200"/>
      <c r="C145" s="200"/>
      <c r="D145" s="200"/>
      <c r="E145" s="200"/>
    </row>
    <row r="146" spans="1:5" ht="12.75">
      <c r="A146" s="200"/>
      <c r="B146" s="200"/>
      <c r="C146" s="200"/>
      <c r="D146" s="200"/>
      <c r="E146" s="200"/>
    </row>
    <row r="147" spans="1:5" ht="12.75">
      <c r="A147" s="200"/>
      <c r="B147" s="200"/>
      <c r="C147" s="200"/>
      <c r="D147" s="200"/>
      <c r="E147" s="200"/>
    </row>
    <row r="148" spans="1:5" ht="12.75">
      <c r="A148" s="200"/>
      <c r="B148" s="200"/>
      <c r="C148" s="200"/>
      <c r="D148" s="200"/>
      <c r="E148" s="200"/>
    </row>
    <row r="149" spans="1:5" ht="12.75">
      <c r="A149" s="200"/>
      <c r="B149" s="200"/>
      <c r="C149" s="200"/>
      <c r="D149" s="200"/>
      <c r="E149" s="200"/>
    </row>
    <row r="150" spans="1:5" ht="12.75">
      <c r="A150" s="200"/>
      <c r="B150" s="200"/>
      <c r="C150" s="200"/>
      <c r="D150" s="200"/>
      <c r="E150" s="200"/>
    </row>
    <row r="151" spans="1:5" ht="12.75">
      <c r="A151" s="200"/>
      <c r="B151" s="200"/>
      <c r="C151" s="200"/>
      <c r="D151" s="200"/>
      <c r="E151" s="200"/>
    </row>
    <row r="152" spans="1:5" ht="12.75">
      <c r="A152" s="200"/>
      <c r="B152" s="200"/>
      <c r="C152" s="200"/>
      <c r="D152" s="200"/>
      <c r="E152" s="200"/>
    </row>
    <row r="153" spans="1:5" ht="12.75">
      <c r="A153" s="200"/>
      <c r="B153" s="200"/>
      <c r="C153" s="200"/>
      <c r="D153" s="200"/>
      <c r="E153" s="200"/>
    </row>
    <row r="154" spans="1:5" ht="12.75">
      <c r="A154" s="200"/>
      <c r="B154" s="200"/>
      <c r="C154" s="200"/>
      <c r="D154" s="200"/>
      <c r="E154" s="200"/>
    </row>
    <row r="155" spans="1:5" ht="12.75">
      <c r="A155" s="200"/>
      <c r="B155" s="200"/>
      <c r="C155" s="200"/>
      <c r="D155" s="200"/>
      <c r="E155" s="200"/>
    </row>
    <row r="156" spans="1:5" ht="12.75">
      <c r="A156" s="200"/>
      <c r="B156" s="200"/>
      <c r="C156" s="200"/>
      <c r="D156" s="200"/>
      <c r="E156" s="200"/>
    </row>
    <row r="157" spans="1:5" ht="12.75">
      <c r="A157" s="200"/>
      <c r="B157" s="200"/>
      <c r="C157" s="200"/>
      <c r="D157" s="200"/>
      <c r="E157" s="200"/>
    </row>
    <row r="158" spans="1:5" ht="12.75">
      <c r="A158" s="200"/>
      <c r="B158" s="200"/>
      <c r="C158" s="200"/>
      <c r="D158" s="200"/>
      <c r="E158" s="200"/>
    </row>
    <row r="159" spans="1:5" ht="12.75">
      <c r="A159" s="200"/>
      <c r="B159" s="200"/>
      <c r="C159" s="200"/>
      <c r="D159" s="200"/>
      <c r="E159" s="200"/>
    </row>
    <row r="160" spans="1:5" ht="12.75">
      <c r="A160" s="200"/>
      <c r="B160" s="200"/>
      <c r="C160" s="200"/>
      <c r="D160" s="200"/>
      <c r="E160" s="200"/>
    </row>
    <row r="161" spans="1:5" ht="12.75">
      <c r="A161" s="200"/>
      <c r="B161" s="200"/>
      <c r="C161" s="200"/>
      <c r="D161" s="200"/>
      <c r="E161" s="200"/>
    </row>
    <row r="162" spans="1:5" ht="12.75">
      <c r="A162" s="200"/>
      <c r="B162" s="200"/>
      <c r="C162" s="200"/>
      <c r="D162" s="200"/>
      <c r="E162" s="200"/>
    </row>
    <row r="163" spans="1:5" ht="12.75">
      <c r="A163" s="200"/>
      <c r="B163" s="200"/>
      <c r="C163" s="200"/>
      <c r="D163" s="200"/>
      <c r="E163" s="200"/>
    </row>
    <row r="164" spans="1:5" ht="12.75">
      <c r="A164" s="200"/>
      <c r="B164" s="200"/>
      <c r="C164" s="200"/>
      <c r="D164" s="200"/>
      <c r="E164" s="200"/>
    </row>
    <row r="165" spans="1:5" ht="12.75">
      <c r="A165" s="200"/>
      <c r="B165" s="200"/>
      <c r="C165" s="200"/>
      <c r="D165" s="200"/>
      <c r="E165" s="200"/>
    </row>
    <row r="166" spans="1:5" ht="12.75">
      <c r="A166" s="200"/>
      <c r="B166" s="200"/>
      <c r="C166" s="200"/>
      <c r="D166" s="200"/>
      <c r="E166" s="200"/>
    </row>
    <row r="167" spans="1:5" ht="12.75">
      <c r="A167" s="200"/>
      <c r="B167" s="200"/>
      <c r="C167" s="200"/>
      <c r="D167" s="200"/>
      <c r="E167" s="200"/>
    </row>
    <row r="168" spans="1:5" ht="12.75">
      <c r="A168" s="200"/>
      <c r="B168" s="200"/>
      <c r="C168" s="200"/>
      <c r="D168" s="200"/>
      <c r="E168" s="200"/>
    </row>
  </sheetData>
  <sheetProtection/>
  <mergeCells count="3">
    <mergeCell ref="A1:E1"/>
    <mergeCell ref="D6:D7"/>
    <mergeCell ref="E6:E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48"/>
  <sheetViews>
    <sheetView rightToLeft="1" zoomScalePageLayoutView="0" workbookViewId="0" topLeftCell="A1">
      <selection activeCell="A2" sqref="A2:D2"/>
    </sheetView>
  </sheetViews>
  <sheetFormatPr defaultColWidth="9.140625" defaultRowHeight="12.75"/>
  <cols>
    <col min="1" max="1" width="14.28125" style="0" customWidth="1"/>
    <col min="2" max="2" width="40.00390625" style="0" customWidth="1"/>
    <col min="3" max="3" width="13.8515625" style="0" customWidth="1"/>
    <col min="4" max="4" width="13.57421875" style="0" customWidth="1"/>
  </cols>
  <sheetData>
    <row r="2" spans="1:4" ht="24.75">
      <c r="A2" s="196" t="s">
        <v>287</v>
      </c>
      <c r="B2" s="196"/>
      <c r="C2" s="196"/>
      <c r="D2" s="196"/>
    </row>
    <row r="3" spans="1:4" ht="27.75">
      <c r="A3" s="197" t="s">
        <v>288</v>
      </c>
      <c r="B3" s="199"/>
      <c r="C3" s="199"/>
      <c r="D3" s="199"/>
    </row>
    <row r="4" spans="1:4" ht="27.75">
      <c r="A4" s="197" t="s">
        <v>289</v>
      </c>
      <c r="B4" s="199"/>
      <c r="C4" s="199"/>
      <c r="D4" s="199"/>
    </row>
    <row r="5" spans="1:4" ht="23.25">
      <c r="A5" s="200"/>
      <c r="B5" s="200"/>
      <c r="C5" s="200"/>
      <c r="D5" s="244" t="s">
        <v>86</v>
      </c>
    </row>
    <row r="6" spans="1:4" ht="23.25">
      <c r="A6" s="97" t="s">
        <v>165</v>
      </c>
      <c r="B6" s="164"/>
      <c r="C6" s="99" t="s">
        <v>82</v>
      </c>
      <c r="D6" s="166"/>
    </row>
    <row r="7" spans="1:4" ht="27.75">
      <c r="A7" s="100" t="s">
        <v>35</v>
      </c>
      <c r="B7" s="101" t="s">
        <v>3</v>
      </c>
      <c r="C7" s="102" t="s">
        <v>4</v>
      </c>
      <c r="D7" s="102" t="s">
        <v>2</v>
      </c>
    </row>
    <row r="8" spans="1:4" ht="23.25">
      <c r="A8" s="103">
        <v>2016</v>
      </c>
      <c r="B8" s="170"/>
      <c r="C8" s="105"/>
      <c r="D8" s="105"/>
    </row>
    <row r="9" spans="1:4" ht="24.75">
      <c r="A9" s="245"/>
      <c r="B9" s="173" t="s">
        <v>272</v>
      </c>
      <c r="C9" s="246"/>
      <c r="D9" s="245"/>
    </row>
    <row r="10" spans="1:4" ht="24.75">
      <c r="A10" s="229">
        <v>3360270</v>
      </c>
      <c r="B10" s="247" t="s">
        <v>290</v>
      </c>
      <c r="C10" s="248">
        <v>1900000</v>
      </c>
      <c r="D10" s="229">
        <v>3877263</v>
      </c>
    </row>
    <row r="11" spans="1:4" ht="24.75">
      <c r="A11" s="229">
        <v>11562078</v>
      </c>
      <c r="B11" s="249" t="s">
        <v>291</v>
      </c>
      <c r="C11" s="248">
        <v>18100000</v>
      </c>
      <c r="D11" s="229">
        <v>13407825</v>
      </c>
    </row>
    <row r="12" spans="1:4" ht="24.75">
      <c r="A12" s="229">
        <v>841752</v>
      </c>
      <c r="B12" s="249" t="s">
        <v>292</v>
      </c>
      <c r="C12" s="250" t="s">
        <v>273</v>
      </c>
      <c r="D12" s="229">
        <v>1829970</v>
      </c>
    </row>
    <row r="13" spans="1:4" ht="24.75">
      <c r="A13" s="250" t="s">
        <v>273</v>
      </c>
      <c r="B13" s="249" t="s">
        <v>293</v>
      </c>
      <c r="C13" s="250" t="s">
        <v>273</v>
      </c>
      <c r="D13" s="248">
        <v>111243769</v>
      </c>
    </row>
    <row r="14" spans="1:4" ht="24.75">
      <c r="A14" s="223">
        <f>SUM(A10:A12)</f>
        <v>15764100</v>
      </c>
      <c r="B14" s="251" t="s">
        <v>281</v>
      </c>
      <c r="C14" s="252">
        <f>SUM(C10:C12)</f>
        <v>20000000</v>
      </c>
      <c r="D14" s="252">
        <f>SUM(D10:D13)</f>
        <v>130358827</v>
      </c>
    </row>
    <row r="15" spans="1:4" ht="24.75">
      <c r="A15" s="229"/>
      <c r="B15" s="253" t="s">
        <v>282</v>
      </c>
      <c r="C15" s="248"/>
      <c r="D15" s="229"/>
    </row>
    <row r="16" spans="1:4" ht="24.75">
      <c r="A16" s="229"/>
      <c r="B16" s="253" t="s">
        <v>294</v>
      </c>
      <c r="C16" s="248"/>
      <c r="D16" s="229"/>
    </row>
    <row r="17" spans="1:4" ht="24.75">
      <c r="A17" s="229">
        <v>4068860</v>
      </c>
      <c r="B17" s="254" t="s">
        <v>295</v>
      </c>
      <c r="C17" s="248">
        <v>20000000</v>
      </c>
      <c r="D17" s="229">
        <v>3889647</v>
      </c>
    </row>
    <row r="18" spans="1:4" ht="24.75">
      <c r="A18" s="230">
        <f>SUM(A17:A17)</f>
        <v>4068860</v>
      </c>
      <c r="B18" s="255" t="s">
        <v>296</v>
      </c>
      <c r="C18" s="256">
        <f>SUM(C17:C17)</f>
        <v>20000000</v>
      </c>
      <c r="D18" s="230">
        <f>SUM(D17:D17)</f>
        <v>3889647</v>
      </c>
    </row>
    <row r="19" spans="1:4" ht="24.75">
      <c r="A19" s="257"/>
      <c r="B19" s="173" t="s">
        <v>297</v>
      </c>
      <c r="C19" s="258"/>
      <c r="D19" s="257"/>
    </row>
    <row r="20" spans="1:4" ht="24.75">
      <c r="A20" s="220">
        <v>286926309</v>
      </c>
      <c r="B20" s="254" t="s">
        <v>298</v>
      </c>
      <c r="C20" s="259" t="s">
        <v>273</v>
      </c>
      <c r="D20" s="250" t="s">
        <v>273</v>
      </c>
    </row>
    <row r="21" spans="1:4" ht="24.75">
      <c r="A21" s="223">
        <f>SUM(A20:A20)</f>
        <v>286926309</v>
      </c>
      <c r="B21" s="251" t="s">
        <v>299</v>
      </c>
      <c r="C21" s="260">
        <f>SUM(C20:C20)</f>
        <v>0</v>
      </c>
      <c r="D21" s="260">
        <f>SUM(D20:D20)</f>
        <v>0</v>
      </c>
    </row>
    <row r="22" spans="1:4" ht="24.75">
      <c r="A22" s="223">
        <f>SUM(A18+A21)</f>
        <v>290995169</v>
      </c>
      <c r="B22" s="251" t="s">
        <v>285</v>
      </c>
      <c r="C22" s="223">
        <f>SUM(C18+C21)</f>
        <v>20000000</v>
      </c>
      <c r="D22" s="223">
        <f>SUM(D18+D21)</f>
        <v>3889647</v>
      </c>
    </row>
    <row r="23" spans="1:4" ht="24.75">
      <c r="A23" s="261"/>
      <c r="B23" s="262"/>
      <c r="C23" s="263"/>
      <c r="D23" s="263"/>
    </row>
    <row r="27" spans="1:4" ht="12.75">
      <c r="A27" s="264" t="s">
        <v>300</v>
      </c>
      <c r="B27" s="265"/>
      <c r="C27" s="265"/>
      <c r="D27" s="265"/>
    </row>
    <row r="48" ht="12.75">
      <c r="B48" s="61"/>
    </row>
  </sheetData>
  <sheetProtection/>
  <mergeCells count="4">
    <mergeCell ref="A2:D2"/>
    <mergeCell ref="C7:C8"/>
    <mergeCell ref="D7:D8"/>
    <mergeCell ref="A27:D2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9"/>
  <sheetViews>
    <sheetView rightToLeft="1" zoomScalePageLayoutView="0" workbookViewId="0" topLeftCell="A1">
      <selection activeCell="A1" sqref="A1:D1"/>
    </sheetView>
  </sheetViews>
  <sheetFormatPr defaultColWidth="9.140625" defaultRowHeight="12.75"/>
  <cols>
    <col min="1" max="1" width="14.28125" style="0" customWidth="1"/>
    <col min="2" max="2" width="44.140625" style="0" customWidth="1"/>
    <col min="3" max="3" width="14.28125" style="0" customWidth="1"/>
    <col min="4" max="4" width="14.57421875" style="0" customWidth="1"/>
  </cols>
  <sheetData>
    <row r="1" spans="1:4" ht="24.75">
      <c r="A1" s="91" t="s">
        <v>301</v>
      </c>
      <c r="B1" s="91"/>
      <c r="C1" s="91"/>
      <c r="D1" s="91"/>
    </row>
    <row r="2" spans="1:4" ht="27.75">
      <c r="A2" s="93" t="s">
        <v>302</v>
      </c>
      <c r="B2" s="4"/>
      <c r="C2" s="4"/>
      <c r="D2" s="4"/>
    </row>
    <row r="3" spans="1:4" ht="27.75">
      <c r="A3" s="93" t="s">
        <v>303</v>
      </c>
      <c r="B3" s="4"/>
      <c r="C3" s="4"/>
      <c r="D3" s="4"/>
    </row>
    <row r="4" spans="1:4" ht="23.25">
      <c r="A4" s="266"/>
      <c r="B4" s="95"/>
      <c r="C4" s="95"/>
      <c r="D4" s="10" t="s">
        <v>86</v>
      </c>
    </row>
    <row r="5" spans="1:4" ht="23.25">
      <c r="A5" s="97" t="s">
        <v>2</v>
      </c>
      <c r="B5" s="98"/>
      <c r="C5" s="267" t="s">
        <v>82</v>
      </c>
      <c r="D5" s="45"/>
    </row>
    <row r="6" spans="1:4" ht="27.75">
      <c r="A6" s="100" t="s">
        <v>35</v>
      </c>
      <c r="B6" s="101" t="s">
        <v>3</v>
      </c>
      <c r="C6" s="102" t="s">
        <v>4</v>
      </c>
      <c r="D6" s="102" t="s">
        <v>2</v>
      </c>
    </row>
    <row r="7" spans="1:4" ht="23.25">
      <c r="A7" s="103">
        <v>2016</v>
      </c>
      <c r="B7" s="268"/>
      <c r="C7" s="105"/>
      <c r="D7" s="105"/>
    </row>
    <row r="8" spans="1:4" ht="24.75">
      <c r="A8" s="106">
        <v>212331783</v>
      </c>
      <c r="B8" s="269" t="s">
        <v>87</v>
      </c>
      <c r="C8" s="270">
        <v>210681000</v>
      </c>
      <c r="D8" s="106">
        <v>222020080</v>
      </c>
    </row>
    <row r="9" spans="1:4" ht="24.75">
      <c r="A9" s="112">
        <v>315527293</v>
      </c>
      <c r="B9" s="57" t="s">
        <v>304</v>
      </c>
      <c r="C9" s="109">
        <v>280124000</v>
      </c>
      <c r="D9" s="112">
        <v>303330015</v>
      </c>
    </row>
    <row r="10" spans="1:4" ht="24.75">
      <c r="A10" s="112">
        <v>4107636</v>
      </c>
      <c r="B10" s="113" t="s">
        <v>89</v>
      </c>
      <c r="C10" s="114">
        <v>5117000</v>
      </c>
      <c r="D10" s="112">
        <v>4566935</v>
      </c>
    </row>
    <row r="11" spans="1:4" ht="24.75">
      <c r="A11" s="112">
        <v>2169908</v>
      </c>
      <c r="B11" s="113" t="s">
        <v>167</v>
      </c>
      <c r="C11" s="114">
        <v>1528000</v>
      </c>
      <c r="D11" s="112">
        <v>2038737</v>
      </c>
    </row>
    <row r="12" spans="1:4" ht="24.75">
      <c r="A12" s="112">
        <v>3766028</v>
      </c>
      <c r="B12" s="113" t="s">
        <v>90</v>
      </c>
      <c r="C12" s="114">
        <v>3986000</v>
      </c>
      <c r="D12" s="112">
        <v>3715333</v>
      </c>
    </row>
    <row r="13" spans="1:4" ht="24.75">
      <c r="A13" s="112">
        <v>20610548</v>
      </c>
      <c r="B13" s="113" t="s">
        <v>91</v>
      </c>
      <c r="C13" s="114">
        <v>16840000</v>
      </c>
      <c r="D13" s="112">
        <v>16490707</v>
      </c>
    </row>
    <row r="14" spans="1:4" ht="24.75">
      <c r="A14" s="112">
        <v>73386766</v>
      </c>
      <c r="B14" s="113" t="s">
        <v>92</v>
      </c>
      <c r="C14" s="114">
        <v>68407000</v>
      </c>
      <c r="D14" s="112">
        <v>65952206</v>
      </c>
    </row>
    <row r="15" spans="1:4" ht="24.75">
      <c r="A15" s="112">
        <v>43024480</v>
      </c>
      <c r="B15" s="113" t="s">
        <v>93</v>
      </c>
      <c r="C15" s="114">
        <v>35316000</v>
      </c>
      <c r="D15" s="112">
        <v>39460207</v>
      </c>
    </row>
    <row r="16" spans="1:4" ht="24.75">
      <c r="A16" s="112">
        <v>10226896</v>
      </c>
      <c r="B16" s="113" t="s">
        <v>94</v>
      </c>
      <c r="C16" s="114">
        <v>9675000</v>
      </c>
      <c r="D16" s="112">
        <v>9667694</v>
      </c>
    </row>
    <row r="17" spans="1:4" ht="24.75">
      <c r="A17" s="112">
        <v>19146883</v>
      </c>
      <c r="B17" s="113" t="s">
        <v>95</v>
      </c>
      <c r="C17" s="114">
        <v>15230000</v>
      </c>
      <c r="D17" s="112">
        <v>15698451</v>
      </c>
    </row>
    <row r="18" spans="1:4" ht="24.75">
      <c r="A18" s="112">
        <v>4569876</v>
      </c>
      <c r="B18" s="113" t="s">
        <v>96</v>
      </c>
      <c r="C18" s="114">
        <v>4485000</v>
      </c>
      <c r="D18" s="112">
        <v>4400195</v>
      </c>
    </row>
    <row r="19" spans="1:4" ht="24.75">
      <c r="A19" s="112">
        <v>57498434</v>
      </c>
      <c r="B19" s="113" t="s">
        <v>305</v>
      </c>
      <c r="C19" s="114">
        <v>52268000</v>
      </c>
      <c r="D19" s="112">
        <v>54485890</v>
      </c>
    </row>
    <row r="20" spans="1:4" ht="24.75">
      <c r="A20" s="112">
        <v>17098754</v>
      </c>
      <c r="B20" s="113" t="s">
        <v>98</v>
      </c>
      <c r="C20" s="114">
        <v>18101000</v>
      </c>
      <c r="D20" s="112">
        <v>17210297</v>
      </c>
    </row>
    <row r="21" spans="1:4" ht="24.75">
      <c r="A21" s="112">
        <v>751735504</v>
      </c>
      <c r="B21" s="113" t="s">
        <v>99</v>
      </c>
      <c r="C21" s="114">
        <v>632023000</v>
      </c>
      <c r="D21" s="112">
        <v>764724100</v>
      </c>
    </row>
    <row r="22" spans="1:4" ht="24.75">
      <c r="A22" s="112">
        <v>1251965868</v>
      </c>
      <c r="B22" s="113" t="s">
        <v>100</v>
      </c>
      <c r="C22" s="114">
        <v>1150514000</v>
      </c>
      <c r="D22" s="112">
        <v>1239221507</v>
      </c>
    </row>
    <row r="23" spans="1:4" ht="24.75">
      <c r="A23" s="112">
        <v>161887520</v>
      </c>
      <c r="B23" s="113" t="s">
        <v>101</v>
      </c>
      <c r="C23" s="114">
        <v>144329000</v>
      </c>
      <c r="D23" s="112">
        <v>144757134</v>
      </c>
    </row>
    <row r="24" spans="1:4" ht="24.75">
      <c r="A24" s="112">
        <v>14204331</v>
      </c>
      <c r="B24" s="113" t="s">
        <v>205</v>
      </c>
      <c r="C24" s="114">
        <v>10780000</v>
      </c>
      <c r="D24" s="112">
        <v>10878825</v>
      </c>
    </row>
    <row r="25" spans="1:4" ht="24.75">
      <c r="A25" s="112">
        <v>15741844</v>
      </c>
      <c r="B25" s="113" t="s">
        <v>306</v>
      </c>
      <c r="C25" s="114">
        <v>15351000</v>
      </c>
      <c r="D25" s="112">
        <v>15003748</v>
      </c>
    </row>
    <row r="26" spans="1:4" ht="24.75">
      <c r="A26" s="112">
        <v>41921320</v>
      </c>
      <c r="B26" s="113" t="s">
        <v>307</v>
      </c>
      <c r="C26" s="114">
        <v>40435000</v>
      </c>
      <c r="D26" s="112">
        <v>40726670</v>
      </c>
    </row>
    <row r="27" spans="1:4" ht="24.75">
      <c r="A27" s="112">
        <v>101315411</v>
      </c>
      <c r="B27" s="113" t="s">
        <v>308</v>
      </c>
      <c r="C27" s="114">
        <v>97321000</v>
      </c>
      <c r="D27" s="112">
        <v>98638984</v>
      </c>
    </row>
    <row r="28" spans="1:4" ht="24.75">
      <c r="A28" s="112">
        <v>1787462</v>
      </c>
      <c r="B28" s="113" t="s">
        <v>106</v>
      </c>
      <c r="C28" s="114">
        <v>684000</v>
      </c>
      <c r="D28" s="112">
        <v>935667</v>
      </c>
    </row>
    <row r="29" spans="1:4" ht="24.75">
      <c r="A29" s="112">
        <v>99209264</v>
      </c>
      <c r="B29" s="113" t="s">
        <v>107</v>
      </c>
      <c r="C29" s="114">
        <v>95579000</v>
      </c>
      <c r="D29" s="112">
        <v>95560830</v>
      </c>
    </row>
    <row r="30" spans="1:4" ht="24.75">
      <c r="A30" s="112">
        <v>4395553</v>
      </c>
      <c r="B30" s="113" t="s">
        <v>108</v>
      </c>
      <c r="C30" s="114">
        <v>4017000</v>
      </c>
      <c r="D30" s="112">
        <v>4076624</v>
      </c>
    </row>
    <row r="31" spans="1:4" ht="24.75">
      <c r="A31" s="112">
        <v>2675809</v>
      </c>
      <c r="B31" s="57" t="s">
        <v>168</v>
      </c>
      <c r="C31" s="114">
        <v>2649000</v>
      </c>
      <c r="D31" s="112">
        <v>2672854</v>
      </c>
    </row>
    <row r="32" spans="1:4" ht="24.75">
      <c r="A32" s="109">
        <v>271000</v>
      </c>
      <c r="B32" s="113" t="s">
        <v>309</v>
      </c>
      <c r="C32" s="114">
        <v>261000</v>
      </c>
      <c r="D32" s="109">
        <v>335376</v>
      </c>
    </row>
    <row r="33" spans="1:4" ht="24.75">
      <c r="A33" s="112">
        <v>7283573</v>
      </c>
      <c r="B33" s="113" t="s">
        <v>110</v>
      </c>
      <c r="C33" s="114">
        <v>7361000</v>
      </c>
      <c r="D33" s="112">
        <v>7361000</v>
      </c>
    </row>
    <row r="34" spans="1:4" ht="24.75">
      <c r="A34" s="112">
        <v>6563696</v>
      </c>
      <c r="B34" s="185" t="s">
        <v>310</v>
      </c>
      <c r="C34" s="114">
        <v>6371000</v>
      </c>
      <c r="D34" s="112">
        <v>6351419</v>
      </c>
    </row>
    <row r="35" spans="1:4" ht="24.75">
      <c r="A35" s="112">
        <v>219396374</v>
      </c>
      <c r="B35" s="185" t="s">
        <v>112</v>
      </c>
      <c r="C35" s="114">
        <v>203684000</v>
      </c>
      <c r="D35" s="112">
        <v>207449131</v>
      </c>
    </row>
    <row r="36" spans="1:4" ht="24.75">
      <c r="A36" s="112">
        <v>11513085</v>
      </c>
      <c r="B36" s="113" t="s">
        <v>311</v>
      </c>
      <c r="C36" s="114">
        <v>16636000</v>
      </c>
      <c r="D36" s="112">
        <v>18414350</v>
      </c>
    </row>
    <row r="37" spans="1:4" ht="24.75">
      <c r="A37" s="118">
        <v>49481927</v>
      </c>
      <c r="B37" s="271" t="s">
        <v>312</v>
      </c>
      <c r="C37" s="272">
        <v>54693000</v>
      </c>
      <c r="D37" s="118">
        <v>36851615</v>
      </c>
    </row>
    <row r="38" spans="1:4" ht="12.75">
      <c r="A38" s="273" t="s">
        <v>313</v>
      </c>
      <c r="B38" s="273"/>
      <c r="C38" s="273"/>
      <c r="D38" s="273"/>
    </row>
    <row r="45" spans="1:4" ht="24.75">
      <c r="A45" s="91" t="s">
        <v>314</v>
      </c>
      <c r="B45" s="91"/>
      <c r="C45" s="91"/>
      <c r="D45" s="91"/>
    </row>
    <row r="46" spans="1:4" ht="27.75">
      <c r="A46" s="93" t="s">
        <v>302</v>
      </c>
      <c r="B46" s="4"/>
      <c r="C46" s="4"/>
      <c r="D46" s="4"/>
    </row>
    <row r="47" spans="1:4" ht="27.75">
      <c r="A47" s="93" t="s">
        <v>303</v>
      </c>
      <c r="B47" s="4"/>
      <c r="C47" s="4"/>
      <c r="D47" s="4"/>
    </row>
    <row r="48" spans="1:4" ht="23.25">
      <c r="A48" s="266"/>
      <c r="B48" s="95"/>
      <c r="C48" s="95"/>
      <c r="D48" s="10" t="s">
        <v>86</v>
      </c>
    </row>
    <row r="49" spans="1:4" ht="23.25">
      <c r="A49" s="97" t="s">
        <v>315</v>
      </c>
      <c r="B49" s="98"/>
      <c r="C49" s="267" t="s">
        <v>82</v>
      </c>
      <c r="D49" s="45"/>
    </row>
    <row r="50" spans="1:4" ht="27.75">
      <c r="A50" s="100" t="s">
        <v>316</v>
      </c>
      <c r="B50" s="101" t="s">
        <v>3</v>
      </c>
      <c r="C50" s="102" t="s">
        <v>4</v>
      </c>
      <c r="D50" s="102" t="s">
        <v>165</v>
      </c>
    </row>
    <row r="51" spans="1:4" ht="23.25">
      <c r="A51" s="124"/>
      <c r="B51" s="274"/>
      <c r="C51" s="105"/>
      <c r="D51" s="105"/>
    </row>
    <row r="52" spans="1:4" ht="24.75">
      <c r="A52" s="112">
        <v>31633482</v>
      </c>
      <c r="B52" s="113" t="s">
        <v>118</v>
      </c>
      <c r="C52" s="114">
        <v>29853000</v>
      </c>
      <c r="D52" s="112">
        <v>30300187</v>
      </c>
    </row>
    <row r="53" spans="1:4" ht="24.75">
      <c r="A53" s="112">
        <v>1101821</v>
      </c>
      <c r="B53" s="113" t="s">
        <v>119</v>
      </c>
      <c r="C53" s="114">
        <v>1097000</v>
      </c>
      <c r="D53" s="112">
        <v>1161698</v>
      </c>
    </row>
    <row r="54" spans="1:4" ht="24.75">
      <c r="A54" s="112">
        <v>60856922</v>
      </c>
      <c r="B54" s="113" t="s">
        <v>183</v>
      </c>
      <c r="C54" s="114">
        <v>58516000</v>
      </c>
      <c r="D54" s="112">
        <v>54313271</v>
      </c>
    </row>
    <row r="55" spans="1:4" ht="24.75">
      <c r="A55" s="112">
        <v>151062293</v>
      </c>
      <c r="B55" s="57" t="s">
        <v>317</v>
      </c>
      <c r="C55" s="114">
        <v>246083000</v>
      </c>
      <c r="D55" s="112">
        <v>246000000</v>
      </c>
    </row>
    <row r="56" spans="1:4" ht="24.75">
      <c r="A56" s="112">
        <v>11174181</v>
      </c>
      <c r="B56" s="113" t="s">
        <v>124</v>
      </c>
      <c r="C56" s="111">
        <v>11448000</v>
      </c>
      <c r="D56" s="112">
        <v>9679667</v>
      </c>
    </row>
    <row r="57" spans="1:4" ht="24.75">
      <c r="A57" s="112">
        <v>44594498</v>
      </c>
      <c r="B57" s="57" t="s">
        <v>125</v>
      </c>
      <c r="C57" s="111">
        <v>14099000</v>
      </c>
      <c r="D57" s="112">
        <v>30966565</v>
      </c>
    </row>
    <row r="58" spans="1:4" ht="24.75">
      <c r="A58" s="112">
        <v>91867685</v>
      </c>
      <c r="B58" s="57" t="s">
        <v>126</v>
      </c>
      <c r="C58" s="111">
        <v>82275000</v>
      </c>
      <c r="D58" s="112">
        <v>94608254</v>
      </c>
    </row>
    <row r="59" spans="1:4" ht="24.75">
      <c r="A59" s="112">
        <v>8992827</v>
      </c>
      <c r="B59" s="57" t="s">
        <v>127</v>
      </c>
      <c r="C59" s="109">
        <v>9179000</v>
      </c>
      <c r="D59" s="112">
        <v>8239898</v>
      </c>
    </row>
    <row r="60" spans="1:4" ht="24.75">
      <c r="A60" s="112">
        <v>18630200</v>
      </c>
      <c r="B60" s="57" t="s">
        <v>128</v>
      </c>
      <c r="C60" s="109">
        <v>18133000</v>
      </c>
      <c r="D60" s="112">
        <v>18132091</v>
      </c>
    </row>
    <row r="61" spans="1:4" ht="24.75">
      <c r="A61" s="112">
        <v>21142184</v>
      </c>
      <c r="B61" s="57" t="s">
        <v>129</v>
      </c>
      <c r="C61" s="109">
        <v>19542000</v>
      </c>
      <c r="D61" s="112">
        <v>20807503</v>
      </c>
    </row>
    <row r="62" spans="1:4" ht="24.75">
      <c r="A62" s="112">
        <v>10437051</v>
      </c>
      <c r="B62" s="57" t="s">
        <v>130</v>
      </c>
      <c r="C62" s="109">
        <v>10522000</v>
      </c>
      <c r="D62" s="112">
        <v>10340584</v>
      </c>
    </row>
    <row r="63" spans="1:4" ht="24.75">
      <c r="A63" s="112">
        <v>10201785</v>
      </c>
      <c r="B63" s="57" t="s">
        <v>131</v>
      </c>
      <c r="C63" s="109">
        <v>11895000</v>
      </c>
      <c r="D63" s="112">
        <v>10933498</v>
      </c>
    </row>
    <row r="64" spans="1:4" ht="24.75">
      <c r="A64" s="112">
        <v>5952309</v>
      </c>
      <c r="B64" s="57" t="s">
        <v>132</v>
      </c>
      <c r="C64" s="109">
        <v>5806000</v>
      </c>
      <c r="D64" s="112">
        <v>5767425</v>
      </c>
    </row>
    <row r="65" spans="1:4" ht="24.75">
      <c r="A65" s="112">
        <v>6542821</v>
      </c>
      <c r="B65" s="57" t="s">
        <v>133</v>
      </c>
      <c r="C65" s="109">
        <v>8972000</v>
      </c>
      <c r="D65" s="112">
        <v>6976415</v>
      </c>
    </row>
    <row r="66" spans="1:4" ht="24.75">
      <c r="A66" s="112">
        <v>161340029</v>
      </c>
      <c r="B66" s="57" t="s">
        <v>134</v>
      </c>
      <c r="C66" s="109">
        <v>156421000</v>
      </c>
      <c r="D66" s="112">
        <v>156667882</v>
      </c>
    </row>
    <row r="67" spans="1:4" ht="24.75">
      <c r="A67" s="112">
        <v>5329801</v>
      </c>
      <c r="B67" s="57" t="s">
        <v>135</v>
      </c>
      <c r="C67" s="109">
        <v>4978000</v>
      </c>
      <c r="D67" s="112">
        <v>4966531</v>
      </c>
    </row>
    <row r="68" spans="1:4" ht="24.75">
      <c r="A68" s="112">
        <v>15419441</v>
      </c>
      <c r="B68" s="57" t="s">
        <v>136</v>
      </c>
      <c r="C68" s="109">
        <v>14365000</v>
      </c>
      <c r="D68" s="112">
        <v>14626703</v>
      </c>
    </row>
    <row r="69" spans="1:4" ht="24.75">
      <c r="A69" s="112">
        <v>196701412</v>
      </c>
      <c r="B69" s="57" t="s">
        <v>200</v>
      </c>
      <c r="C69" s="109">
        <v>144972000</v>
      </c>
      <c r="D69" s="112">
        <v>207435970</v>
      </c>
    </row>
    <row r="70" spans="1:4" ht="24.75">
      <c r="A70" s="112">
        <v>13344103</v>
      </c>
      <c r="B70" s="57" t="s">
        <v>138</v>
      </c>
      <c r="C70" s="109">
        <v>12582000</v>
      </c>
      <c r="D70" s="112">
        <v>13024810</v>
      </c>
    </row>
    <row r="71" spans="1:4" ht="24.75">
      <c r="A71" s="112">
        <v>42576643</v>
      </c>
      <c r="B71" s="57" t="s">
        <v>139</v>
      </c>
      <c r="C71" s="109">
        <v>40338000</v>
      </c>
      <c r="D71" s="112">
        <v>40752551</v>
      </c>
    </row>
    <row r="72" spans="1:4" ht="24.75">
      <c r="A72" s="112">
        <v>1021135</v>
      </c>
      <c r="B72" s="57" t="s">
        <v>318</v>
      </c>
      <c r="C72" s="109">
        <v>919000</v>
      </c>
      <c r="D72" s="112">
        <v>1109325</v>
      </c>
    </row>
    <row r="73" spans="1:4" ht="24.75">
      <c r="A73" s="112">
        <v>11562227</v>
      </c>
      <c r="B73" s="57" t="s">
        <v>141</v>
      </c>
      <c r="C73" s="109">
        <v>9559000</v>
      </c>
      <c r="D73" s="112">
        <v>9559000</v>
      </c>
    </row>
    <row r="74" spans="1:4" ht="24.75">
      <c r="A74" s="112">
        <v>3057028</v>
      </c>
      <c r="B74" s="57" t="s">
        <v>319</v>
      </c>
      <c r="C74" s="109">
        <v>4103000</v>
      </c>
      <c r="D74" s="112">
        <v>3074628</v>
      </c>
    </row>
    <row r="75" spans="1:4" ht="24.75">
      <c r="A75" s="112">
        <v>46657534</v>
      </c>
      <c r="B75" s="57" t="s">
        <v>320</v>
      </c>
      <c r="C75" s="109">
        <v>45034000</v>
      </c>
      <c r="D75" s="112">
        <v>45221224</v>
      </c>
    </row>
    <row r="76" spans="1:4" ht="24.75">
      <c r="A76" s="112">
        <v>981112</v>
      </c>
      <c r="B76" s="57" t="s">
        <v>321</v>
      </c>
      <c r="C76" s="109">
        <v>1678000</v>
      </c>
      <c r="D76" s="112">
        <v>662524</v>
      </c>
    </row>
    <row r="77" spans="1:4" ht="24.75">
      <c r="A77" s="112">
        <v>26659821</v>
      </c>
      <c r="B77" s="57" t="s">
        <v>322</v>
      </c>
      <c r="C77" s="109">
        <v>22387000</v>
      </c>
      <c r="D77" s="112">
        <v>23747829</v>
      </c>
    </row>
    <row r="78" spans="1:4" ht="24.75">
      <c r="A78" s="112">
        <v>4086566</v>
      </c>
      <c r="B78" s="57" t="s">
        <v>146</v>
      </c>
      <c r="C78" s="109">
        <v>4039000</v>
      </c>
      <c r="D78" s="112">
        <v>4293738</v>
      </c>
    </row>
    <row r="79" spans="1:4" ht="24.75">
      <c r="A79" s="112">
        <v>4838647</v>
      </c>
      <c r="B79" s="57" t="s">
        <v>147</v>
      </c>
      <c r="C79" s="109">
        <v>3096000</v>
      </c>
      <c r="D79" s="112">
        <v>2453803</v>
      </c>
    </row>
    <row r="80" spans="1:4" ht="24.75">
      <c r="A80" s="112">
        <v>1869514</v>
      </c>
      <c r="B80" s="57" t="s">
        <v>148</v>
      </c>
      <c r="C80" s="109">
        <v>2817000</v>
      </c>
      <c r="D80" s="112">
        <v>2750992</v>
      </c>
    </row>
    <row r="81" spans="1:4" ht="24.75">
      <c r="A81" s="112">
        <v>200000</v>
      </c>
      <c r="B81" s="57" t="s">
        <v>323</v>
      </c>
      <c r="C81" s="117" t="s">
        <v>263</v>
      </c>
      <c r="D81" s="112">
        <v>200000</v>
      </c>
    </row>
    <row r="82" spans="1:4" ht="24.75">
      <c r="A82" s="117" t="s">
        <v>263</v>
      </c>
      <c r="B82" s="57" t="s">
        <v>149</v>
      </c>
      <c r="C82" s="109">
        <v>940000</v>
      </c>
      <c r="D82" s="112">
        <v>1539071</v>
      </c>
    </row>
    <row r="83" spans="1:4" ht="24.75">
      <c r="A83" s="112">
        <v>4627818</v>
      </c>
      <c r="B83" s="57" t="s">
        <v>324</v>
      </c>
      <c r="C83" s="109">
        <v>4743000</v>
      </c>
      <c r="D83" s="112">
        <v>4878760</v>
      </c>
    </row>
    <row r="84" spans="1:4" ht="24.75">
      <c r="A84" s="117" t="s">
        <v>263</v>
      </c>
      <c r="B84" s="57" t="s">
        <v>279</v>
      </c>
      <c r="C84" s="117" t="s">
        <v>263</v>
      </c>
      <c r="D84" s="112">
        <v>11713003</v>
      </c>
    </row>
    <row r="85" spans="1:4" ht="24.75">
      <c r="A85" s="117" t="s">
        <v>263</v>
      </c>
      <c r="B85" s="57" t="s">
        <v>325</v>
      </c>
      <c r="C85" s="117" t="s">
        <v>263</v>
      </c>
      <c r="D85" s="112">
        <v>188720</v>
      </c>
    </row>
    <row r="86" spans="1:4" ht="24.75">
      <c r="A86" s="117" t="s">
        <v>263</v>
      </c>
      <c r="B86" s="57" t="s">
        <v>326</v>
      </c>
      <c r="C86" s="109">
        <v>180163000</v>
      </c>
      <c r="D86" s="117" t="s">
        <v>263</v>
      </c>
    </row>
    <row r="87" spans="1:4" ht="24.75">
      <c r="A87" s="129">
        <f>SUM(A8:A86)</f>
        <v>4539277716</v>
      </c>
      <c r="B87" s="191" t="s">
        <v>159</v>
      </c>
      <c r="C87" s="131">
        <f>SUM(C8:C86)</f>
        <v>4385000000</v>
      </c>
      <c r="D87" s="129">
        <f>SUM(D8:D86)</f>
        <v>4550090701</v>
      </c>
    </row>
    <row r="88" spans="1:4" ht="12.75">
      <c r="A88" s="273" t="s">
        <v>327</v>
      </c>
      <c r="B88" s="273"/>
      <c r="C88" s="273"/>
      <c r="D88" s="273"/>
    </row>
    <row r="89" spans="1:4" ht="23.25">
      <c r="A89" s="275"/>
      <c r="B89" s="275"/>
      <c r="C89" s="275"/>
      <c r="D89" s="275"/>
    </row>
  </sheetData>
  <sheetProtection/>
  <mergeCells count="9">
    <mergeCell ref="A88:D88"/>
    <mergeCell ref="A89:D89"/>
    <mergeCell ref="A1:D1"/>
    <mergeCell ref="C6:C7"/>
    <mergeCell ref="D6:D7"/>
    <mergeCell ref="A38:D38"/>
    <mergeCell ref="A45:D45"/>
    <mergeCell ref="C50:C51"/>
    <mergeCell ref="D50:D5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164"/>
  <sheetViews>
    <sheetView rightToLeft="1" zoomScalePageLayoutView="0" workbookViewId="0" topLeftCell="A1">
      <selection activeCell="A2" sqref="A2:D2"/>
    </sheetView>
  </sheetViews>
  <sheetFormatPr defaultColWidth="9.140625" defaultRowHeight="12.75"/>
  <cols>
    <col min="1" max="1" width="14.28125" style="0" customWidth="1"/>
    <col min="2" max="2" width="50.8515625" style="0" customWidth="1"/>
    <col min="3" max="4" width="14.28125" style="0" customWidth="1"/>
  </cols>
  <sheetData>
    <row r="2" spans="1:4" ht="24.75">
      <c r="A2" s="91" t="s">
        <v>328</v>
      </c>
      <c r="B2" s="91"/>
      <c r="C2" s="91"/>
      <c r="D2" s="91"/>
    </row>
    <row r="3" spans="1:4" ht="27.75">
      <c r="A3" s="93" t="s">
        <v>329</v>
      </c>
      <c r="B3" s="4"/>
      <c r="C3" s="4"/>
      <c r="D3" s="4"/>
    </row>
    <row r="4" spans="1:4" ht="27.75">
      <c r="A4" s="93" t="s">
        <v>271</v>
      </c>
      <c r="B4" s="4"/>
      <c r="C4" s="4"/>
      <c r="D4" s="4"/>
    </row>
    <row r="5" spans="1:4" ht="24.75">
      <c r="A5" s="266"/>
      <c r="B5" s="95"/>
      <c r="C5" s="95"/>
      <c r="D5" s="276" t="s">
        <v>86</v>
      </c>
    </row>
    <row r="6" spans="1:4" ht="24.75">
      <c r="A6" s="163" t="s">
        <v>2</v>
      </c>
      <c r="B6" s="98"/>
      <c r="C6" s="277" t="s">
        <v>82</v>
      </c>
      <c r="D6" s="45"/>
    </row>
    <row r="7" spans="1:4" ht="27.75">
      <c r="A7" s="167" t="s">
        <v>35</v>
      </c>
      <c r="B7" s="101" t="s">
        <v>3</v>
      </c>
      <c r="C7" s="168" t="s">
        <v>330</v>
      </c>
      <c r="D7" s="168" t="s">
        <v>2</v>
      </c>
    </row>
    <row r="8" spans="1:4" ht="24.75">
      <c r="A8" s="169">
        <v>2016</v>
      </c>
      <c r="B8" s="278"/>
      <c r="C8" s="171"/>
      <c r="D8" s="171"/>
    </row>
    <row r="9" spans="1:4" ht="24.75">
      <c r="A9" s="140"/>
      <c r="B9" s="279" t="s">
        <v>331</v>
      </c>
      <c r="C9" s="280"/>
      <c r="D9" s="281"/>
    </row>
    <row r="10" spans="1:4" ht="24.75">
      <c r="A10" s="112">
        <v>100591411</v>
      </c>
      <c r="B10" s="113" t="s">
        <v>87</v>
      </c>
      <c r="C10" s="114">
        <v>92184000</v>
      </c>
      <c r="D10" s="112">
        <v>106740140</v>
      </c>
    </row>
    <row r="11" spans="1:4" ht="24.75">
      <c r="A11" s="112">
        <v>301179296</v>
      </c>
      <c r="B11" s="113" t="s">
        <v>304</v>
      </c>
      <c r="C11" s="111">
        <v>269327000</v>
      </c>
      <c r="D11" s="114">
        <v>289593179</v>
      </c>
    </row>
    <row r="12" spans="1:4" ht="24.75">
      <c r="A12" s="112">
        <v>4107636</v>
      </c>
      <c r="B12" s="113" t="s">
        <v>89</v>
      </c>
      <c r="C12" s="114">
        <v>5117000</v>
      </c>
      <c r="D12" s="112">
        <v>4566935</v>
      </c>
    </row>
    <row r="13" spans="1:4" ht="24.75">
      <c r="A13" s="112">
        <v>2169909</v>
      </c>
      <c r="B13" s="113" t="s">
        <v>167</v>
      </c>
      <c r="C13" s="114">
        <v>1528000</v>
      </c>
      <c r="D13" s="112">
        <v>2038737</v>
      </c>
    </row>
    <row r="14" spans="1:4" ht="24.75">
      <c r="A14" s="112">
        <v>3766028</v>
      </c>
      <c r="B14" s="113" t="s">
        <v>90</v>
      </c>
      <c r="C14" s="114">
        <v>3986000</v>
      </c>
      <c r="D14" s="112">
        <v>3715333</v>
      </c>
    </row>
    <row r="15" spans="1:4" ht="24.75">
      <c r="A15" s="112">
        <v>20610548</v>
      </c>
      <c r="B15" s="113" t="s">
        <v>91</v>
      </c>
      <c r="C15" s="114">
        <v>16840000</v>
      </c>
      <c r="D15" s="112">
        <v>16490707</v>
      </c>
    </row>
    <row r="16" spans="1:4" ht="24.75">
      <c r="A16" s="112">
        <v>68719586</v>
      </c>
      <c r="B16" s="113" t="s">
        <v>92</v>
      </c>
      <c r="C16" s="114">
        <v>63532000</v>
      </c>
      <c r="D16" s="112">
        <v>65939632</v>
      </c>
    </row>
    <row r="17" spans="1:4" ht="24.75">
      <c r="A17" s="112">
        <v>1787462</v>
      </c>
      <c r="B17" s="113" t="s">
        <v>106</v>
      </c>
      <c r="C17" s="114">
        <v>684000</v>
      </c>
      <c r="D17" s="112">
        <v>935667</v>
      </c>
    </row>
    <row r="18" spans="1:4" ht="24.75">
      <c r="A18" s="112">
        <v>2675809</v>
      </c>
      <c r="B18" s="57" t="s">
        <v>109</v>
      </c>
      <c r="C18" s="114">
        <v>2649000</v>
      </c>
      <c r="D18" s="112">
        <v>2672854</v>
      </c>
    </row>
    <row r="19" spans="1:4" ht="24.75">
      <c r="A19" s="112">
        <v>7283573</v>
      </c>
      <c r="B19" s="113" t="s">
        <v>110</v>
      </c>
      <c r="C19" s="114">
        <v>7361000</v>
      </c>
      <c r="D19" s="112">
        <v>7361000</v>
      </c>
    </row>
    <row r="20" spans="1:4" ht="24.75">
      <c r="A20" s="112">
        <v>11513085</v>
      </c>
      <c r="B20" s="282" t="s">
        <v>113</v>
      </c>
      <c r="C20" s="114">
        <v>16636000</v>
      </c>
      <c r="D20" s="112">
        <v>18414350</v>
      </c>
    </row>
    <row r="21" spans="1:4" ht="24.75">
      <c r="A21" s="112">
        <v>7756265</v>
      </c>
      <c r="B21" s="113" t="s">
        <v>127</v>
      </c>
      <c r="C21" s="109">
        <v>7452000</v>
      </c>
      <c r="D21" s="112">
        <v>6963019</v>
      </c>
    </row>
    <row r="22" spans="1:4" ht="24.75">
      <c r="A22" s="112">
        <v>18630200</v>
      </c>
      <c r="B22" s="113" t="s">
        <v>128</v>
      </c>
      <c r="C22" s="109">
        <v>18133000</v>
      </c>
      <c r="D22" s="112">
        <v>18132091</v>
      </c>
    </row>
    <row r="23" spans="1:4" ht="24.75">
      <c r="A23" s="112">
        <v>5329801</v>
      </c>
      <c r="B23" s="113" t="s">
        <v>135</v>
      </c>
      <c r="C23" s="111">
        <v>4978000</v>
      </c>
      <c r="D23" s="114">
        <v>4966531</v>
      </c>
    </row>
    <row r="24" spans="1:4" ht="24.75">
      <c r="A24" s="112">
        <v>13344103</v>
      </c>
      <c r="B24" s="113" t="s">
        <v>138</v>
      </c>
      <c r="C24" s="111">
        <v>12582000</v>
      </c>
      <c r="D24" s="114">
        <v>13024810</v>
      </c>
    </row>
    <row r="25" spans="1:4" ht="24.75">
      <c r="A25" s="129">
        <f>SUM(A10:A24)</f>
        <v>569464712</v>
      </c>
      <c r="B25" s="191" t="s">
        <v>170</v>
      </c>
      <c r="C25" s="131">
        <f>SUM(C10:C24)</f>
        <v>522989000</v>
      </c>
      <c r="D25" s="131">
        <f>SUM(D10:D24)</f>
        <v>561554985</v>
      </c>
    </row>
    <row r="26" spans="1:4" ht="24.75">
      <c r="A26" s="112"/>
      <c r="B26" s="283" t="s">
        <v>332</v>
      </c>
      <c r="C26" s="114"/>
      <c r="D26" s="112"/>
    </row>
    <row r="27" spans="1:4" ht="24.75">
      <c r="A27" s="112">
        <v>43024480</v>
      </c>
      <c r="B27" s="113" t="s">
        <v>93</v>
      </c>
      <c r="C27" s="114">
        <v>35316000</v>
      </c>
      <c r="D27" s="112">
        <v>39460207</v>
      </c>
    </row>
    <row r="28" spans="1:4" ht="24.75">
      <c r="A28" s="112">
        <v>16079690</v>
      </c>
      <c r="B28" s="57" t="s">
        <v>333</v>
      </c>
      <c r="C28" s="114">
        <v>16845000</v>
      </c>
      <c r="D28" s="112">
        <v>16132157</v>
      </c>
    </row>
    <row r="29" spans="1:4" ht="24.75">
      <c r="A29" s="112">
        <v>4395552</v>
      </c>
      <c r="B29" s="113" t="s">
        <v>108</v>
      </c>
      <c r="C29" s="114">
        <v>4017000</v>
      </c>
      <c r="D29" s="112">
        <v>4076624</v>
      </c>
    </row>
    <row r="30" spans="1:4" ht="24.75">
      <c r="A30" s="112">
        <v>21142184</v>
      </c>
      <c r="B30" s="113" t="s">
        <v>174</v>
      </c>
      <c r="C30" s="109">
        <v>19542000</v>
      </c>
      <c r="D30" s="112">
        <v>20807503</v>
      </c>
    </row>
    <row r="31" spans="1:4" ht="24.75">
      <c r="A31" s="112">
        <v>46657534</v>
      </c>
      <c r="B31" s="113" t="s">
        <v>334</v>
      </c>
      <c r="C31" s="111">
        <v>45034000</v>
      </c>
      <c r="D31" s="114">
        <v>45221224</v>
      </c>
    </row>
    <row r="32" spans="1:4" ht="24.75">
      <c r="A32" s="112">
        <v>4086566</v>
      </c>
      <c r="B32" s="113" t="s">
        <v>175</v>
      </c>
      <c r="C32" s="111">
        <v>4039000</v>
      </c>
      <c r="D32" s="114">
        <v>4293738</v>
      </c>
    </row>
    <row r="33" spans="1:4" ht="24.75">
      <c r="A33" s="129">
        <f>SUM(A27:A32)</f>
        <v>135386006</v>
      </c>
      <c r="B33" s="191" t="s">
        <v>177</v>
      </c>
      <c r="C33" s="131">
        <f>SUM(C27:C32)</f>
        <v>124793000</v>
      </c>
      <c r="D33" s="131">
        <f>SUM(D27:D32)</f>
        <v>129991453</v>
      </c>
    </row>
    <row r="34" spans="1:4" ht="24.75">
      <c r="A34" s="112"/>
      <c r="B34" s="283" t="s">
        <v>335</v>
      </c>
      <c r="C34" s="114"/>
      <c r="D34" s="112"/>
    </row>
    <row r="35" spans="1:4" ht="24.75">
      <c r="A35" s="112">
        <v>3134000</v>
      </c>
      <c r="B35" s="57" t="s">
        <v>336</v>
      </c>
      <c r="C35" s="114">
        <v>2987000</v>
      </c>
      <c r="D35" s="112">
        <v>2983826</v>
      </c>
    </row>
    <row r="36" spans="1:4" ht="24.75">
      <c r="A36" s="112">
        <v>39361</v>
      </c>
      <c r="B36" s="57" t="s">
        <v>337</v>
      </c>
      <c r="C36" s="109">
        <v>132000</v>
      </c>
      <c r="D36" s="112">
        <v>12574</v>
      </c>
    </row>
    <row r="37" spans="1:4" ht="24.75">
      <c r="A37" s="112">
        <v>1019064</v>
      </c>
      <c r="B37" s="57" t="s">
        <v>181</v>
      </c>
      <c r="C37" s="109">
        <v>1256000</v>
      </c>
      <c r="D37" s="112">
        <v>1078140</v>
      </c>
    </row>
    <row r="38" spans="1:4" ht="24.75">
      <c r="A38" s="112">
        <v>26775784</v>
      </c>
      <c r="B38" s="57" t="s">
        <v>182</v>
      </c>
      <c r="C38" s="109">
        <v>23998000</v>
      </c>
      <c r="D38" s="112">
        <v>22033939</v>
      </c>
    </row>
    <row r="39" spans="1:4" ht="24.75">
      <c r="A39" s="112">
        <v>1249297238</v>
      </c>
      <c r="B39" s="113" t="s">
        <v>100</v>
      </c>
      <c r="C39" s="114">
        <v>1147742000</v>
      </c>
      <c r="D39" s="112">
        <v>1236771986</v>
      </c>
    </row>
    <row r="40" spans="1:4" ht="24.75">
      <c r="A40" s="112">
        <v>219396374</v>
      </c>
      <c r="B40" s="185" t="s">
        <v>112</v>
      </c>
      <c r="C40" s="114">
        <v>203684000</v>
      </c>
      <c r="D40" s="112">
        <v>207449131</v>
      </c>
    </row>
    <row r="41" spans="1:4" ht="24.75">
      <c r="A41" s="112">
        <v>1101822</v>
      </c>
      <c r="B41" s="113" t="s">
        <v>119</v>
      </c>
      <c r="C41" s="114">
        <v>1097000</v>
      </c>
      <c r="D41" s="112">
        <v>1161698</v>
      </c>
    </row>
    <row r="42" spans="1:4" ht="24.75">
      <c r="A42" s="112">
        <v>60856922</v>
      </c>
      <c r="B42" s="113" t="s">
        <v>183</v>
      </c>
      <c r="C42" s="114">
        <v>58516000</v>
      </c>
      <c r="D42" s="112">
        <v>54313271</v>
      </c>
    </row>
    <row r="43" spans="1:4" ht="24.75">
      <c r="A43" s="112">
        <v>2887060</v>
      </c>
      <c r="B43" s="110" t="s">
        <v>338</v>
      </c>
      <c r="C43" s="114">
        <v>2781000</v>
      </c>
      <c r="D43" s="112">
        <v>3702376</v>
      </c>
    </row>
    <row r="44" spans="1:4" ht="24.75">
      <c r="A44" s="112">
        <v>852933</v>
      </c>
      <c r="B44" s="113" t="s">
        <v>339</v>
      </c>
      <c r="C44" s="114">
        <v>1086000</v>
      </c>
      <c r="D44" s="112">
        <v>701739</v>
      </c>
    </row>
    <row r="45" spans="1:4" ht="24.75">
      <c r="A45" s="112">
        <v>5952309</v>
      </c>
      <c r="B45" s="113" t="s">
        <v>132</v>
      </c>
      <c r="C45" s="114">
        <v>5806000</v>
      </c>
      <c r="D45" s="112">
        <v>5767425</v>
      </c>
    </row>
    <row r="46" spans="1:4" ht="24.75">
      <c r="A46" s="112">
        <v>6542821</v>
      </c>
      <c r="B46" s="113" t="s">
        <v>133</v>
      </c>
      <c r="C46" s="114">
        <v>8972000</v>
      </c>
      <c r="D46" s="112">
        <v>6976415</v>
      </c>
    </row>
    <row r="47" spans="1:4" ht="24.75">
      <c r="A47" s="112">
        <v>122539630</v>
      </c>
      <c r="B47" s="284" t="s">
        <v>340</v>
      </c>
      <c r="C47" s="114">
        <v>118147000</v>
      </c>
      <c r="D47" s="112">
        <v>119419258</v>
      </c>
    </row>
    <row r="48" spans="1:4" ht="24.75">
      <c r="A48" s="112">
        <v>1021135</v>
      </c>
      <c r="B48" s="284" t="s">
        <v>186</v>
      </c>
      <c r="C48" s="114">
        <v>919000</v>
      </c>
      <c r="D48" s="114">
        <v>1109325</v>
      </c>
    </row>
    <row r="49" spans="1:4" ht="24.75">
      <c r="A49" s="118">
        <v>981112</v>
      </c>
      <c r="B49" s="285" t="s">
        <v>321</v>
      </c>
      <c r="C49" s="272">
        <v>1678000</v>
      </c>
      <c r="D49" s="272">
        <v>662524</v>
      </c>
    </row>
    <row r="50" spans="1:4" ht="24.75">
      <c r="A50" s="129">
        <f>SUM(A35:A49)</f>
        <v>1702397565</v>
      </c>
      <c r="B50" s="191" t="s">
        <v>188</v>
      </c>
      <c r="C50" s="129">
        <f>SUM(C35:C49)</f>
        <v>1578801000</v>
      </c>
      <c r="D50" s="129">
        <f>SUM(D35:D49)</f>
        <v>1664143627</v>
      </c>
    </row>
    <row r="51" spans="1:4" ht="12.75">
      <c r="A51" s="1"/>
      <c r="B51" s="286" t="s">
        <v>341</v>
      </c>
      <c r="C51" s="1"/>
      <c r="D51" s="1"/>
    </row>
    <row r="52" spans="1:4" ht="12.75">
      <c r="A52" s="1"/>
      <c r="B52" s="1"/>
      <c r="C52" s="1"/>
      <c r="D52" s="1"/>
    </row>
    <row r="57" spans="1:4" ht="24.75">
      <c r="A57" s="91" t="s">
        <v>342</v>
      </c>
      <c r="B57" s="91"/>
      <c r="C57" s="91"/>
      <c r="D57" s="91"/>
    </row>
    <row r="58" spans="1:4" ht="27.75">
      <c r="A58" s="93" t="s">
        <v>329</v>
      </c>
      <c r="B58" s="4"/>
      <c r="C58" s="4"/>
      <c r="D58" s="4"/>
    </row>
    <row r="59" spans="1:4" ht="27.75">
      <c r="A59" s="93" t="s">
        <v>271</v>
      </c>
      <c r="B59" s="4"/>
      <c r="C59" s="4"/>
      <c r="D59" s="4"/>
    </row>
    <row r="60" spans="1:4" ht="24.75">
      <c r="A60" s="266"/>
      <c r="B60" s="95"/>
      <c r="C60" s="95"/>
      <c r="D60" s="276" t="s">
        <v>86</v>
      </c>
    </row>
    <row r="61" spans="1:4" ht="24.75">
      <c r="A61" s="163" t="s">
        <v>2</v>
      </c>
      <c r="B61" s="98"/>
      <c r="C61" s="277" t="s">
        <v>82</v>
      </c>
      <c r="D61" s="45"/>
    </row>
    <row r="62" spans="1:4" ht="27.75">
      <c r="A62" s="167" t="s">
        <v>35</v>
      </c>
      <c r="B62" s="101" t="s">
        <v>3</v>
      </c>
      <c r="C62" s="168" t="s">
        <v>330</v>
      </c>
      <c r="D62" s="168" t="s">
        <v>2</v>
      </c>
    </row>
    <row r="63" spans="1:4" ht="24.75">
      <c r="A63" s="169">
        <v>2016</v>
      </c>
      <c r="B63" s="287"/>
      <c r="C63" s="171"/>
      <c r="D63" s="171"/>
    </row>
    <row r="64" spans="1:4" ht="24.75">
      <c r="A64" s="117"/>
      <c r="B64" s="113"/>
      <c r="C64" s="117"/>
      <c r="D64" s="117"/>
    </row>
    <row r="65" spans="1:4" ht="24.75">
      <c r="A65" s="145"/>
      <c r="B65" s="283" t="s">
        <v>343</v>
      </c>
      <c r="C65" s="288"/>
      <c r="D65" s="289"/>
    </row>
    <row r="66" spans="1:4" ht="24.75">
      <c r="A66" s="112">
        <v>724959719</v>
      </c>
      <c r="B66" s="113" t="s">
        <v>99</v>
      </c>
      <c r="C66" s="114">
        <v>608025000</v>
      </c>
      <c r="D66" s="112">
        <v>742690161</v>
      </c>
    </row>
    <row r="67" spans="1:4" ht="24.75">
      <c r="A67" s="129">
        <f>SUM(A66:A66)</f>
        <v>724959719</v>
      </c>
      <c r="B67" s="191" t="s">
        <v>190</v>
      </c>
      <c r="C67" s="131">
        <f>SUM(C66)</f>
        <v>608025000</v>
      </c>
      <c r="D67" s="129">
        <f>SUM(D66:D66)</f>
        <v>742690161</v>
      </c>
    </row>
    <row r="68" spans="1:4" ht="24.75">
      <c r="A68" s="112"/>
      <c r="B68" s="283" t="s">
        <v>344</v>
      </c>
      <c r="C68" s="114"/>
      <c r="D68" s="112"/>
    </row>
    <row r="69" spans="1:4" ht="24.75">
      <c r="A69" s="112">
        <v>161887520</v>
      </c>
      <c r="B69" s="113" t="s">
        <v>345</v>
      </c>
      <c r="C69" s="114">
        <v>144329000</v>
      </c>
      <c r="D69" s="112">
        <v>144757134</v>
      </c>
    </row>
    <row r="70" spans="1:4" ht="24.75">
      <c r="A70" s="112">
        <v>6563696</v>
      </c>
      <c r="B70" s="185" t="s">
        <v>310</v>
      </c>
      <c r="C70" s="114">
        <v>6371000</v>
      </c>
      <c r="D70" s="112">
        <v>6351419</v>
      </c>
    </row>
    <row r="71" spans="1:4" ht="24.75">
      <c r="A71" s="112">
        <v>25590909</v>
      </c>
      <c r="B71" s="113" t="s">
        <v>346</v>
      </c>
      <c r="C71" s="111">
        <v>33174000</v>
      </c>
      <c r="D71" s="112">
        <v>10961325</v>
      </c>
    </row>
    <row r="72" spans="1:4" ht="24.75">
      <c r="A72" s="112">
        <v>151062293</v>
      </c>
      <c r="B72" s="57" t="s">
        <v>317</v>
      </c>
      <c r="C72" s="114">
        <v>246083000</v>
      </c>
      <c r="D72" s="112">
        <v>246000000</v>
      </c>
    </row>
    <row r="73" spans="1:4" ht="24.75">
      <c r="A73" s="112">
        <v>44594498</v>
      </c>
      <c r="B73" s="57" t="s">
        <v>347</v>
      </c>
      <c r="C73" s="114">
        <v>14099000</v>
      </c>
      <c r="D73" s="112">
        <v>30966565</v>
      </c>
    </row>
    <row r="74" spans="1:4" ht="24.75">
      <c r="A74" s="112">
        <v>38800399</v>
      </c>
      <c r="B74" s="57" t="s">
        <v>348</v>
      </c>
      <c r="C74" s="114">
        <v>38274000</v>
      </c>
      <c r="D74" s="112">
        <v>37248624</v>
      </c>
    </row>
    <row r="75" spans="1:4" ht="24.75">
      <c r="A75" s="112">
        <v>3057028</v>
      </c>
      <c r="B75" s="57" t="s">
        <v>142</v>
      </c>
      <c r="C75" s="114">
        <v>4103000</v>
      </c>
      <c r="D75" s="114">
        <v>3074628</v>
      </c>
    </row>
    <row r="76" spans="1:4" ht="24.75">
      <c r="A76" s="129">
        <f>SUM(A69:A75)</f>
        <v>431556343</v>
      </c>
      <c r="B76" s="191" t="s">
        <v>194</v>
      </c>
      <c r="C76" s="129">
        <f>SUM(C69:C75)</f>
        <v>486433000</v>
      </c>
      <c r="D76" s="129">
        <f>SUM(D69:D75)</f>
        <v>479359695</v>
      </c>
    </row>
    <row r="77" spans="1:4" ht="24.75">
      <c r="A77" s="112"/>
      <c r="B77" s="283" t="s">
        <v>349</v>
      </c>
      <c r="C77" s="114"/>
      <c r="D77" s="112"/>
    </row>
    <row r="78" spans="1:4" ht="24.75">
      <c r="A78" s="112">
        <v>103092458</v>
      </c>
      <c r="B78" s="113" t="s">
        <v>87</v>
      </c>
      <c r="C78" s="114">
        <v>110232000</v>
      </c>
      <c r="D78" s="112">
        <v>103312619</v>
      </c>
    </row>
    <row r="79" spans="1:4" ht="24.75">
      <c r="A79" s="112">
        <v>41921320</v>
      </c>
      <c r="B79" s="113" t="s">
        <v>307</v>
      </c>
      <c r="C79" s="114">
        <v>40435000</v>
      </c>
      <c r="D79" s="112">
        <v>40726670</v>
      </c>
    </row>
    <row r="80" spans="1:4" ht="24.75">
      <c r="A80" s="112">
        <v>96382393</v>
      </c>
      <c r="B80" s="113" t="s">
        <v>350</v>
      </c>
      <c r="C80" s="114">
        <v>92426672</v>
      </c>
      <c r="D80" s="112">
        <v>93476532</v>
      </c>
    </row>
    <row r="81" spans="1:4" ht="24.75">
      <c r="A81" s="112">
        <v>4933018</v>
      </c>
      <c r="B81" s="113" t="s">
        <v>351</v>
      </c>
      <c r="C81" s="114">
        <v>4894328</v>
      </c>
      <c r="D81" s="112">
        <v>5162452</v>
      </c>
    </row>
    <row r="82" spans="1:4" ht="24.75">
      <c r="A82" s="112">
        <v>99209264</v>
      </c>
      <c r="B82" s="113" t="s">
        <v>107</v>
      </c>
      <c r="C82" s="114">
        <v>95579000</v>
      </c>
      <c r="D82" s="112">
        <v>95560830</v>
      </c>
    </row>
    <row r="83" spans="1:4" ht="24.75">
      <c r="A83" s="112">
        <v>15419441</v>
      </c>
      <c r="B83" s="113" t="s">
        <v>136</v>
      </c>
      <c r="C83" s="114">
        <v>14365000</v>
      </c>
      <c r="D83" s="112">
        <v>14626703</v>
      </c>
    </row>
    <row r="84" spans="1:4" ht="24.75">
      <c r="A84" s="112">
        <v>196701412</v>
      </c>
      <c r="B84" s="113" t="s">
        <v>200</v>
      </c>
      <c r="C84" s="114">
        <v>144972000</v>
      </c>
      <c r="D84" s="112">
        <v>207435970</v>
      </c>
    </row>
    <row r="85" spans="1:4" ht="24.75">
      <c r="A85" s="117" t="s">
        <v>263</v>
      </c>
      <c r="B85" s="113" t="s">
        <v>325</v>
      </c>
      <c r="C85" s="117" t="s">
        <v>263</v>
      </c>
      <c r="D85" s="112">
        <v>2070</v>
      </c>
    </row>
    <row r="86" spans="1:4" ht="24.75">
      <c r="A86" s="129">
        <f>SUM(A78:A84)</f>
        <v>557659306</v>
      </c>
      <c r="B86" s="191" t="s">
        <v>201</v>
      </c>
      <c r="C86" s="129">
        <f>SUM(C78:C84)</f>
        <v>502904000</v>
      </c>
      <c r="D86" s="129">
        <f>SUM(D78:D85)</f>
        <v>560303846</v>
      </c>
    </row>
    <row r="87" spans="1:4" ht="24.75">
      <c r="A87" s="112"/>
      <c r="B87" s="283" t="s">
        <v>352</v>
      </c>
      <c r="C87" s="114"/>
      <c r="D87" s="112"/>
    </row>
    <row r="88" spans="1:4" ht="24.75">
      <c r="A88" s="112">
        <v>2061590</v>
      </c>
      <c r="B88" s="113" t="s">
        <v>353</v>
      </c>
      <c r="C88" s="111">
        <v>1976000</v>
      </c>
      <c r="D88" s="112">
        <v>1976000</v>
      </c>
    </row>
    <row r="89" spans="1:4" ht="24.75">
      <c r="A89" s="112">
        <v>10226896</v>
      </c>
      <c r="B89" s="113" t="s">
        <v>94</v>
      </c>
      <c r="C89" s="114">
        <v>9675000</v>
      </c>
      <c r="D89" s="112">
        <v>9667694</v>
      </c>
    </row>
    <row r="90" spans="1:4" ht="24.75">
      <c r="A90" s="112">
        <v>2668630</v>
      </c>
      <c r="B90" s="113" t="s">
        <v>354</v>
      </c>
      <c r="C90" s="114">
        <v>2772000</v>
      </c>
      <c r="D90" s="112">
        <v>2449521</v>
      </c>
    </row>
    <row r="91" spans="1:4" ht="24.75">
      <c r="A91" s="112">
        <v>14204331</v>
      </c>
      <c r="B91" s="113" t="s">
        <v>205</v>
      </c>
      <c r="C91" s="114">
        <v>10780000</v>
      </c>
      <c r="D91" s="112">
        <v>10878825</v>
      </c>
    </row>
    <row r="92" spans="1:4" ht="24.75">
      <c r="A92" s="109">
        <v>3946000</v>
      </c>
      <c r="B92" s="113" t="s">
        <v>355</v>
      </c>
      <c r="C92" s="109">
        <v>2607000</v>
      </c>
      <c r="D92" s="109">
        <v>2607000</v>
      </c>
    </row>
    <row r="93" spans="1:4" ht="24.75">
      <c r="A93" s="112">
        <v>31633482</v>
      </c>
      <c r="B93" s="113" t="s">
        <v>118</v>
      </c>
      <c r="C93" s="114">
        <v>29853000</v>
      </c>
      <c r="D93" s="112">
        <v>30300187</v>
      </c>
    </row>
    <row r="94" spans="1:4" ht="24.75">
      <c r="A94" s="112">
        <v>88980626</v>
      </c>
      <c r="B94" s="113" t="s">
        <v>126</v>
      </c>
      <c r="C94" s="114">
        <v>79494000</v>
      </c>
      <c r="D94" s="112">
        <v>90905878</v>
      </c>
    </row>
    <row r="95" spans="1:4" ht="24.75">
      <c r="A95" s="112">
        <v>1236562</v>
      </c>
      <c r="B95" s="113" t="s">
        <v>206</v>
      </c>
      <c r="C95" s="114">
        <v>1727000</v>
      </c>
      <c r="D95" s="114">
        <v>1276879</v>
      </c>
    </row>
    <row r="96" spans="1:4" ht="24.75">
      <c r="A96" s="112">
        <v>9584118</v>
      </c>
      <c r="B96" s="113" t="s">
        <v>130</v>
      </c>
      <c r="C96" s="114">
        <v>9436000</v>
      </c>
      <c r="D96" s="114">
        <v>9638845</v>
      </c>
    </row>
    <row r="97" spans="1:4" ht="24.75">
      <c r="A97" s="112">
        <v>14347996</v>
      </c>
      <c r="B97" s="113" t="s">
        <v>356</v>
      </c>
      <c r="C97" s="114">
        <v>10797000</v>
      </c>
      <c r="D97" s="114">
        <v>13736836</v>
      </c>
    </row>
    <row r="98" spans="1:4" ht="24.75">
      <c r="A98" s="112">
        <v>42576643</v>
      </c>
      <c r="B98" s="113" t="s">
        <v>357</v>
      </c>
      <c r="C98" s="114">
        <v>40338000</v>
      </c>
      <c r="D98" s="114">
        <v>40752551</v>
      </c>
    </row>
    <row r="99" spans="1:4" ht="24.75">
      <c r="A99" s="117" t="s">
        <v>263</v>
      </c>
      <c r="B99" s="113" t="s">
        <v>149</v>
      </c>
      <c r="C99" s="114">
        <v>940000</v>
      </c>
      <c r="D99" s="114">
        <v>1539071</v>
      </c>
    </row>
    <row r="100" spans="1:4" ht="24.75">
      <c r="A100" s="109">
        <v>4627818</v>
      </c>
      <c r="B100" s="113" t="s">
        <v>358</v>
      </c>
      <c r="C100" s="109">
        <v>4743000</v>
      </c>
      <c r="D100" s="114">
        <v>4878760</v>
      </c>
    </row>
    <row r="101" spans="1:4" ht="24.75">
      <c r="A101" s="129">
        <f>SUM(A88:A100)</f>
        <v>226094692</v>
      </c>
      <c r="B101" s="191" t="s">
        <v>207</v>
      </c>
      <c r="C101" s="131">
        <f>SUM(C88:C100)</f>
        <v>205138000</v>
      </c>
      <c r="D101" s="131">
        <f>SUM(D88:D100)</f>
        <v>220608047</v>
      </c>
    </row>
    <row r="102" ht="12.75">
      <c r="B102" s="61" t="s">
        <v>359</v>
      </c>
    </row>
    <row r="103" spans="1:4" ht="24.75">
      <c r="A103" s="290"/>
      <c r="B103" s="291"/>
      <c r="C103" s="1"/>
      <c r="D103" s="1"/>
    </row>
    <row r="107" spans="1:4" ht="24.75">
      <c r="A107" s="91" t="s">
        <v>342</v>
      </c>
      <c r="B107" s="91"/>
      <c r="C107" s="91"/>
      <c r="D107" s="91"/>
    </row>
    <row r="108" spans="1:4" ht="27.75">
      <c r="A108" s="93" t="s">
        <v>329</v>
      </c>
      <c r="B108" s="4"/>
      <c r="C108" s="4"/>
      <c r="D108" s="4"/>
    </row>
    <row r="109" spans="1:4" ht="27.75">
      <c r="A109" s="93" t="s">
        <v>271</v>
      </c>
      <c r="B109" s="4"/>
      <c r="C109" s="4"/>
      <c r="D109" s="4"/>
    </row>
    <row r="110" spans="1:4" ht="24.75">
      <c r="A110" s="266"/>
      <c r="B110" s="95"/>
      <c r="C110" s="95"/>
      <c r="D110" s="276" t="s">
        <v>86</v>
      </c>
    </row>
    <row r="111" spans="1:4" ht="24.75">
      <c r="A111" s="163" t="s">
        <v>2</v>
      </c>
      <c r="B111" s="98"/>
      <c r="C111" s="277" t="s">
        <v>82</v>
      </c>
      <c r="D111" s="45"/>
    </row>
    <row r="112" spans="1:4" ht="27.75">
      <c r="A112" s="167" t="s">
        <v>35</v>
      </c>
      <c r="B112" s="101" t="s">
        <v>3</v>
      </c>
      <c r="C112" s="168" t="s">
        <v>330</v>
      </c>
      <c r="D112" s="168" t="s">
        <v>2</v>
      </c>
    </row>
    <row r="113" spans="1:4" ht="24.75">
      <c r="A113" s="169">
        <v>2016</v>
      </c>
      <c r="B113" s="287"/>
      <c r="C113" s="171"/>
      <c r="D113" s="171"/>
    </row>
    <row r="114" spans="1:4" ht="24.75">
      <c r="A114" s="106"/>
      <c r="B114" s="283" t="s">
        <v>360</v>
      </c>
      <c r="C114" s="114"/>
      <c r="D114" s="112"/>
    </row>
    <row r="115" spans="1:4" ht="24.75">
      <c r="A115" s="112">
        <v>4569876</v>
      </c>
      <c r="B115" s="113" t="s">
        <v>96</v>
      </c>
      <c r="C115" s="114">
        <v>4485000</v>
      </c>
      <c r="D115" s="112">
        <v>4400195</v>
      </c>
    </row>
    <row r="116" spans="1:4" ht="24.75">
      <c r="A116" s="129">
        <f>SUM(A115:A115)</f>
        <v>4569876</v>
      </c>
      <c r="B116" s="191" t="s">
        <v>210</v>
      </c>
      <c r="C116" s="131">
        <f>SUM(C115:C115)</f>
        <v>4485000</v>
      </c>
      <c r="D116" s="129">
        <f>SUM(D115:D115)</f>
        <v>4400195</v>
      </c>
    </row>
    <row r="117" spans="1:4" ht="24.75">
      <c r="A117" s="289"/>
      <c r="B117" s="283" t="s">
        <v>361</v>
      </c>
      <c r="C117" s="288"/>
      <c r="D117" s="289"/>
    </row>
    <row r="118" spans="1:4" ht="24.75">
      <c r="A118" s="112">
        <v>3452324</v>
      </c>
      <c r="B118" s="113" t="s">
        <v>362</v>
      </c>
      <c r="C118" s="114">
        <v>3302000</v>
      </c>
      <c r="D118" s="114">
        <v>3303495</v>
      </c>
    </row>
    <row r="119" spans="1:4" ht="24.75">
      <c r="A119" s="112">
        <v>57498434</v>
      </c>
      <c r="B119" s="113" t="s">
        <v>305</v>
      </c>
      <c r="C119" s="114">
        <v>52268000</v>
      </c>
      <c r="D119" s="112">
        <v>54485890</v>
      </c>
    </row>
    <row r="120" spans="1:4" ht="24.75">
      <c r="A120" s="129">
        <f>SUM(A118:A119)</f>
        <v>60950758</v>
      </c>
      <c r="B120" s="191" t="s">
        <v>213</v>
      </c>
      <c r="C120" s="129">
        <f>SUM(C118:C119)</f>
        <v>55570000</v>
      </c>
      <c r="D120" s="129">
        <f>SUM(D118:D119)</f>
        <v>57789385</v>
      </c>
    </row>
    <row r="121" spans="1:4" ht="24.75">
      <c r="A121" s="112"/>
      <c r="B121" s="283" t="s">
        <v>363</v>
      </c>
      <c r="C121" s="114"/>
      <c r="D121" s="112"/>
    </row>
    <row r="122" spans="1:4" ht="24.75">
      <c r="A122" s="112">
        <v>14930905</v>
      </c>
      <c r="B122" s="113" t="s">
        <v>364</v>
      </c>
      <c r="C122" s="114">
        <v>14565000</v>
      </c>
      <c r="D122" s="112">
        <v>14230313</v>
      </c>
    </row>
    <row r="123" spans="1:4" ht="24.75">
      <c r="A123" s="112">
        <v>810939</v>
      </c>
      <c r="B123" s="113" t="s">
        <v>365</v>
      </c>
      <c r="C123" s="111">
        <v>786000</v>
      </c>
      <c r="D123" s="112">
        <v>773435</v>
      </c>
    </row>
    <row r="124" spans="1:4" ht="24.75">
      <c r="A124" s="109">
        <v>19020644</v>
      </c>
      <c r="B124" s="113" t="s">
        <v>366</v>
      </c>
      <c r="C124" s="109">
        <v>18179000</v>
      </c>
      <c r="D124" s="111">
        <v>18179000</v>
      </c>
    </row>
    <row r="125" spans="1:4" ht="24.75">
      <c r="A125" s="109">
        <v>26659821</v>
      </c>
      <c r="B125" s="113" t="s">
        <v>145</v>
      </c>
      <c r="C125" s="111">
        <v>22387000</v>
      </c>
      <c r="D125" s="111">
        <v>23747829</v>
      </c>
    </row>
    <row r="126" spans="1:4" ht="24.75">
      <c r="A126" s="129">
        <f>SUM(A122:A125)</f>
        <v>61422309</v>
      </c>
      <c r="B126" s="191" t="s">
        <v>218</v>
      </c>
      <c r="C126" s="131">
        <f>SUM(C122:C125)</f>
        <v>55917000</v>
      </c>
      <c r="D126" s="131">
        <f>SUM(D122:D125)</f>
        <v>56930577</v>
      </c>
    </row>
    <row r="127" spans="1:4" ht="24.75">
      <c r="A127" s="112"/>
      <c r="B127" s="283" t="s">
        <v>367</v>
      </c>
      <c r="C127" s="114"/>
      <c r="D127" s="112"/>
    </row>
    <row r="128" spans="1:4" ht="24.75">
      <c r="A128" s="112"/>
      <c r="B128" s="113" t="s">
        <v>368</v>
      </c>
      <c r="C128" s="114"/>
      <c r="D128" s="112"/>
    </row>
    <row r="129" spans="1:4" ht="24.75">
      <c r="A129" s="112">
        <v>271000</v>
      </c>
      <c r="B129" s="57" t="s">
        <v>369</v>
      </c>
      <c r="C129" s="114">
        <v>261000</v>
      </c>
      <c r="D129" s="112">
        <v>335376</v>
      </c>
    </row>
    <row r="130" spans="1:4" ht="24.75">
      <c r="A130" s="117" t="s">
        <v>263</v>
      </c>
      <c r="B130" s="57" t="s">
        <v>370</v>
      </c>
      <c r="C130" s="117" t="s">
        <v>263</v>
      </c>
      <c r="D130" s="112">
        <v>3704000</v>
      </c>
    </row>
    <row r="131" spans="1:4" ht="24.75">
      <c r="A131" s="112">
        <v>19146883</v>
      </c>
      <c r="B131" s="113" t="s">
        <v>95</v>
      </c>
      <c r="C131" s="114">
        <v>15230000</v>
      </c>
      <c r="D131" s="112">
        <v>15698451</v>
      </c>
    </row>
    <row r="132" spans="1:4" ht="24.75">
      <c r="A132" s="112">
        <v>1569000</v>
      </c>
      <c r="B132" s="113" t="s">
        <v>115</v>
      </c>
      <c r="C132" s="114">
        <v>1526000</v>
      </c>
      <c r="D132" s="112">
        <v>1526000</v>
      </c>
    </row>
    <row r="133" spans="1:4" ht="24.75">
      <c r="A133" s="112">
        <v>3983193</v>
      </c>
      <c r="B133" s="113" t="s">
        <v>117</v>
      </c>
      <c r="C133" s="114">
        <v>3950000</v>
      </c>
      <c r="D133" s="112">
        <v>3578290</v>
      </c>
    </row>
    <row r="134" spans="1:4" ht="24.75">
      <c r="A134" s="112">
        <v>11174181</v>
      </c>
      <c r="B134" s="113" t="s">
        <v>124</v>
      </c>
      <c r="C134" s="111">
        <v>11448000</v>
      </c>
      <c r="D134" s="112">
        <v>9679667</v>
      </c>
    </row>
    <row r="135" spans="1:4" ht="24.75">
      <c r="A135" s="112">
        <v>10201785</v>
      </c>
      <c r="B135" s="113" t="s">
        <v>131</v>
      </c>
      <c r="C135" s="111">
        <v>11895000</v>
      </c>
      <c r="D135" s="112">
        <v>10933498</v>
      </c>
    </row>
    <row r="136" spans="1:4" ht="24.75">
      <c r="A136" s="112">
        <v>11562227</v>
      </c>
      <c r="B136" s="113" t="s">
        <v>141</v>
      </c>
      <c r="C136" s="112">
        <v>9559000</v>
      </c>
      <c r="D136" s="112">
        <v>9559000</v>
      </c>
    </row>
    <row r="137" spans="1:4" ht="24.75">
      <c r="A137" s="112">
        <v>4838647</v>
      </c>
      <c r="B137" s="113" t="s">
        <v>371</v>
      </c>
      <c r="C137" s="112">
        <v>3096000</v>
      </c>
      <c r="D137" s="114">
        <v>2453803</v>
      </c>
    </row>
    <row r="138" spans="1:4" ht="24.75">
      <c r="A138" s="112">
        <v>1869514</v>
      </c>
      <c r="B138" s="113" t="s">
        <v>148</v>
      </c>
      <c r="C138" s="112">
        <v>2817000</v>
      </c>
      <c r="D138" s="114">
        <v>2750992</v>
      </c>
    </row>
    <row r="139" spans="1:4" ht="24.75">
      <c r="A139" s="112">
        <v>200000</v>
      </c>
      <c r="B139" s="113" t="s">
        <v>372</v>
      </c>
      <c r="C139" s="117" t="s">
        <v>263</v>
      </c>
      <c r="D139" s="114">
        <v>200000</v>
      </c>
    </row>
    <row r="140" spans="1:4" ht="24.75">
      <c r="A140" s="117" t="s">
        <v>263</v>
      </c>
      <c r="B140" s="113" t="s">
        <v>325</v>
      </c>
      <c r="C140" s="117" t="s">
        <v>263</v>
      </c>
      <c r="D140" s="114">
        <v>186650</v>
      </c>
    </row>
    <row r="141" spans="1:4" ht="24.75">
      <c r="A141" s="129">
        <f>SUM(A129:A139)</f>
        <v>64816430</v>
      </c>
      <c r="B141" s="292" t="s">
        <v>220</v>
      </c>
      <c r="C141" s="131">
        <f>SUM(C129:C139)</f>
        <v>59782000</v>
      </c>
      <c r="D141" s="131">
        <f>SUM(D129:D140)</f>
        <v>60605727</v>
      </c>
    </row>
    <row r="142" spans="1:4" ht="24.75">
      <c r="A142" s="293"/>
      <c r="B142" s="283" t="s">
        <v>373</v>
      </c>
      <c r="C142" s="294"/>
      <c r="D142" s="293"/>
    </row>
    <row r="143" spans="1:4" ht="24.75">
      <c r="A143" s="295" t="s">
        <v>263</v>
      </c>
      <c r="B143" s="113" t="s">
        <v>279</v>
      </c>
      <c r="C143" s="295" t="s">
        <v>263</v>
      </c>
      <c r="D143" s="296">
        <v>11713003</v>
      </c>
    </row>
    <row r="144" spans="1:4" ht="24.75">
      <c r="A144" s="297" t="s">
        <v>263</v>
      </c>
      <c r="B144" s="292" t="s">
        <v>374</v>
      </c>
      <c r="C144" s="295" t="s">
        <v>263</v>
      </c>
      <c r="D144" s="296">
        <f>SUM(D143)</f>
        <v>11713003</v>
      </c>
    </row>
    <row r="145" spans="1:4" ht="24.75">
      <c r="A145" s="298" t="s">
        <v>375</v>
      </c>
      <c r="B145" s="299" t="s">
        <v>376</v>
      </c>
      <c r="C145" s="294">
        <v>180163000</v>
      </c>
      <c r="D145" s="298" t="s">
        <v>375</v>
      </c>
    </row>
    <row r="146" spans="1:4" ht="24.75">
      <c r="A146" s="129">
        <f>SUM(A25+A33+A50+A67+A76+A86+A101+A116+A120+A126+A141)</f>
        <v>4539277716</v>
      </c>
      <c r="B146" s="191" t="s">
        <v>159</v>
      </c>
      <c r="C146" s="131">
        <f>SUM(C25+C33+C50+C67+C76+C86+C101+C116+C120+C126+C141+C145)</f>
        <v>4385000000</v>
      </c>
      <c r="D146" s="129">
        <f>SUM(D25+D33+D50+D67+D76+D86+D101+D116+D120+D126+D141+D144)</f>
        <v>4550090701</v>
      </c>
    </row>
    <row r="147" spans="1:4" ht="23.25">
      <c r="A147" s="300"/>
      <c r="B147" s="300"/>
      <c r="C147" s="300"/>
      <c r="D147" s="300"/>
    </row>
    <row r="148" spans="1:4" ht="23.25">
      <c r="A148" s="301" t="s">
        <v>377</v>
      </c>
      <c r="B148" s="302"/>
      <c r="C148" s="302"/>
      <c r="D148" s="302"/>
    </row>
    <row r="149" spans="1:4" ht="23.25">
      <c r="A149" s="303"/>
      <c r="B149" s="303"/>
      <c r="C149" s="303"/>
      <c r="D149" s="303"/>
    </row>
    <row r="150" spans="1:4" ht="23.25">
      <c r="A150" s="303"/>
      <c r="B150" s="303"/>
      <c r="C150" s="303"/>
      <c r="D150" s="303"/>
    </row>
    <row r="164" ht="12.75">
      <c r="B164" s="61"/>
    </row>
  </sheetData>
  <sheetProtection/>
  <mergeCells count="14">
    <mergeCell ref="A149:D149"/>
    <mergeCell ref="A150:D150"/>
    <mergeCell ref="A103:B103"/>
    <mergeCell ref="A107:D107"/>
    <mergeCell ref="C112:C113"/>
    <mergeCell ref="D112:D113"/>
    <mergeCell ref="A147:D147"/>
    <mergeCell ref="A148:D148"/>
    <mergeCell ref="A2:D2"/>
    <mergeCell ref="C7:C8"/>
    <mergeCell ref="D7:D8"/>
    <mergeCell ref="A57:D57"/>
    <mergeCell ref="C62:C63"/>
    <mergeCell ref="D62:D6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92"/>
  <sheetViews>
    <sheetView rightToLeft="1" zoomScalePageLayoutView="0" workbookViewId="0" topLeftCell="A1">
      <selection activeCell="A1" sqref="A1:D1"/>
    </sheetView>
  </sheetViews>
  <sheetFormatPr defaultColWidth="9.140625" defaultRowHeight="12.75"/>
  <cols>
    <col min="1" max="1" width="14.421875" style="0" customWidth="1"/>
    <col min="2" max="2" width="43.57421875" style="0" customWidth="1"/>
    <col min="3" max="4" width="13.8515625" style="0" customWidth="1"/>
  </cols>
  <sheetData>
    <row r="1" spans="1:4" ht="24.75">
      <c r="A1" s="91" t="s">
        <v>378</v>
      </c>
      <c r="B1" s="91"/>
      <c r="C1" s="91"/>
      <c r="D1" s="91"/>
    </row>
    <row r="2" spans="1:4" ht="27.75">
      <c r="A2" s="93" t="s">
        <v>379</v>
      </c>
      <c r="B2" s="94"/>
      <c r="C2" s="94"/>
      <c r="D2" s="94"/>
    </row>
    <row r="3" spans="1:4" ht="27.75">
      <c r="A3" s="93" t="s">
        <v>229</v>
      </c>
      <c r="B3" s="94"/>
      <c r="C3" s="94"/>
      <c r="D3" s="94"/>
    </row>
    <row r="4" spans="1:4" ht="23.25">
      <c r="A4" s="3"/>
      <c r="B4" s="3"/>
      <c r="C4" s="3"/>
      <c r="D4" s="10" t="s">
        <v>86</v>
      </c>
    </row>
    <row r="5" spans="1:4" ht="23.25">
      <c r="A5" s="97" t="s">
        <v>165</v>
      </c>
      <c r="B5" s="6"/>
      <c r="C5" s="99" t="s">
        <v>82</v>
      </c>
      <c r="D5" s="166"/>
    </row>
    <row r="6" spans="1:4" ht="27.75">
      <c r="A6" s="304" t="s">
        <v>35</v>
      </c>
      <c r="B6" s="101" t="s">
        <v>3</v>
      </c>
      <c r="C6" s="102" t="s">
        <v>4</v>
      </c>
      <c r="D6" s="102" t="s">
        <v>2</v>
      </c>
    </row>
    <row r="7" spans="1:4" ht="23.25">
      <c r="A7" s="124">
        <v>2016</v>
      </c>
      <c r="B7" s="305"/>
      <c r="C7" s="105"/>
      <c r="D7" s="105"/>
    </row>
    <row r="8" spans="1:4" ht="24.75">
      <c r="A8" s="152"/>
      <c r="B8" s="279" t="s">
        <v>380</v>
      </c>
      <c r="C8" s="306"/>
      <c r="D8" s="152"/>
    </row>
    <row r="9" spans="1:4" ht="24.75">
      <c r="A9" s="307"/>
      <c r="B9" s="308" t="s">
        <v>381</v>
      </c>
      <c r="C9" s="309"/>
      <c r="D9" s="307"/>
    </row>
    <row r="10" spans="1:4" ht="24.75">
      <c r="A10" s="109">
        <v>1621335225</v>
      </c>
      <c r="B10" s="57" t="s">
        <v>382</v>
      </c>
      <c r="C10" s="111">
        <v>1643532605</v>
      </c>
      <c r="D10" s="109">
        <v>1615729901</v>
      </c>
    </row>
    <row r="11" spans="1:4" ht="24.75">
      <c r="A11" s="109">
        <v>18630228</v>
      </c>
      <c r="B11" s="57" t="s">
        <v>383</v>
      </c>
      <c r="C11" s="111">
        <v>15643296</v>
      </c>
      <c r="D11" s="109">
        <v>18865327</v>
      </c>
    </row>
    <row r="12" spans="1:4" ht="24.75">
      <c r="A12" s="109">
        <v>3554370</v>
      </c>
      <c r="B12" s="57" t="s">
        <v>384</v>
      </c>
      <c r="C12" s="109"/>
      <c r="D12" s="109">
        <v>2160000</v>
      </c>
    </row>
    <row r="13" spans="1:4" ht="24.75">
      <c r="A13" s="145">
        <f>SUM(A10:A12)</f>
        <v>1643519823</v>
      </c>
      <c r="B13" s="180" t="s">
        <v>385</v>
      </c>
      <c r="C13" s="145">
        <f>SUM(C10:C12)</f>
        <v>1659175901</v>
      </c>
      <c r="D13" s="145">
        <f>SUM(D10:D12)</f>
        <v>1636755228</v>
      </c>
    </row>
    <row r="14" spans="1:4" ht="24.75">
      <c r="A14" s="145"/>
      <c r="B14" s="310" t="s">
        <v>386</v>
      </c>
      <c r="C14" s="108"/>
      <c r="D14" s="145"/>
    </row>
    <row r="15" spans="1:4" ht="24.75">
      <c r="A15" s="109">
        <v>594136497</v>
      </c>
      <c r="B15" s="57" t="s">
        <v>387</v>
      </c>
      <c r="C15" s="111">
        <v>547497906</v>
      </c>
      <c r="D15" s="109">
        <v>584066720</v>
      </c>
    </row>
    <row r="16" spans="1:4" ht="24.75">
      <c r="A16" s="109">
        <v>76941667</v>
      </c>
      <c r="B16" s="57" t="s">
        <v>388</v>
      </c>
      <c r="C16" s="111">
        <v>71498981</v>
      </c>
      <c r="D16" s="109">
        <v>75927024</v>
      </c>
    </row>
    <row r="17" spans="1:4" ht="24.75">
      <c r="A17" s="109">
        <v>48524162</v>
      </c>
      <c r="B17" s="185" t="s">
        <v>389</v>
      </c>
      <c r="C17" s="111">
        <v>45873636</v>
      </c>
      <c r="D17" s="109">
        <v>47762293</v>
      </c>
    </row>
    <row r="18" spans="1:4" ht="24.75">
      <c r="A18" s="109">
        <v>43892445</v>
      </c>
      <c r="B18" s="57" t="s">
        <v>390</v>
      </c>
      <c r="C18" s="111">
        <v>42103633</v>
      </c>
      <c r="D18" s="109">
        <v>43924817</v>
      </c>
    </row>
    <row r="19" spans="1:4" ht="24.75">
      <c r="A19" s="109">
        <v>117679337</v>
      </c>
      <c r="B19" s="185" t="s">
        <v>391</v>
      </c>
      <c r="C19" s="111">
        <v>111492280</v>
      </c>
      <c r="D19" s="109">
        <v>117432151</v>
      </c>
    </row>
    <row r="20" spans="1:4" ht="24.75">
      <c r="A20" s="109">
        <v>11537227</v>
      </c>
      <c r="B20" s="57" t="s">
        <v>392</v>
      </c>
      <c r="C20" s="111">
        <v>9652476</v>
      </c>
      <c r="D20" s="109">
        <v>10328334</v>
      </c>
    </row>
    <row r="21" spans="1:4" ht="24.75">
      <c r="A21" s="109">
        <v>195153407</v>
      </c>
      <c r="B21" s="57" t="s">
        <v>393</v>
      </c>
      <c r="C21" s="111">
        <v>184945034</v>
      </c>
      <c r="D21" s="109">
        <v>196783555</v>
      </c>
    </row>
    <row r="22" spans="1:4" ht="24.75">
      <c r="A22" s="109">
        <v>34388126</v>
      </c>
      <c r="B22" s="57" t="s">
        <v>394</v>
      </c>
      <c r="C22" s="111">
        <v>34725680</v>
      </c>
      <c r="D22" s="109">
        <v>33278590</v>
      </c>
    </row>
    <row r="23" spans="1:4" ht="24.75">
      <c r="A23" s="109">
        <v>182502622</v>
      </c>
      <c r="B23" s="57" t="s">
        <v>395</v>
      </c>
      <c r="C23" s="111">
        <v>168839138</v>
      </c>
      <c r="D23" s="109">
        <v>182923897</v>
      </c>
    </row>
    <row r="24" spans="1:4" ht="24.75">
      <c r="A24" s="145">
        <f>SUM(A15:A23)</f>
        <v>1304755490</v>
      </c>
      <c r="B24" s="188" t="s">
        <v>396</v>
      </c>
      <c r="C24" s="108">
        <f>SUM(C15:C23)</f>
        <v>1216628764</v>
      </c>
      <c r="D24" s="145">
        <f>SUM(D15:D23)</f>
        <v>1292427381</v>
      </c>
    </row>
    <row r="25" spans="1:4" ht="24.75">
      <c r="A25" s="145"/>
      <c r="B25" s="310" t="s">
        <v>397</v>
      </c>
      <c r="C25" s="108"/>
      <c r="D25" s="145"/>
    </row>
    <row r="26" spans="1:4" ht="24.75">
      <c r="A26" s="109">
        <v>17843350</v>
      </c>
      <c r="B26" s="57" t="s">
        <v>398</v>
      </c>
      <c r="C26" s="111">
        <v>16036598</v>
      </c>
      <c r="D26" s="109">
        <v>15068103</v>
      </c>
    </row>
    <row r="27" spans="1:4" ht="24.75">
      <c r="A27" s="109">
        <v>2624378</v>
      </c>
      <c r="B27" s="57" t="s">
        <v>399</v>
      </c>
      <c r="C27" s="111">
        <v>2131973</v>
      </c>
      <c r="D27" s="109">
        <v>1750647</v>
      </c>
    </row>
    <row r="28" spans="1:4" ht="24.75">
      <c r="A28" s="109">
        <v>26356357</v>
      </c>
      <c r="B28" s="57" t="s">
        <v>400</v>
      </c>
      <c r="C28" s="111">
        <v>25425549</v>
      </c>
      <c r="D28" s="109">
        <v>25230046</v>
      </c>
    </row>
    <row r="29" spans="1:4" ht="24.75">
      <c r="A29" s="109">
        <v>4959425</v>
      </c>
      <c r="B29" s="57" t="s">
        <v>401</v>
      </c>
      <c r="C29" s="111">
        <v>3426476</v>
      </c>
      <c r="D29" s="109">
        <v>4298346</v>
      </c>
    </row>
    <row r="30" spans="1:4" ht="24.75">
      <c r="A30" s="109">
        <v>884967</v>
      </c>
      <c r="B30" s="57" t="s">
        <v>402</v>
      </c>
      <c r="C30" s="111">
        <v>925933</v>
      </c>
      <c r="D30" s="109">
        <v>1330378</v>
      </c>
    </row>
    <row r="31" spans="1:4" ht="24.75">
      <c r="A31" s="109">
        <v>20091946</v>
      </c>
      <c r="B31" s="57" t="s">
        <v>403</v>
      </c>
      <c r="C31" s="111">
        <v>11721334</v>
      </c>
      <c r="D31" s="109">
        <v>13522359</v>
      </c>
    </row>
    <row r="32" spans="1:4" ht="24.75">
      <c r="A32" s="109">
        <v>18820863</v>
      </c>
      <c r="B32" s="57" t="s">
        <v>404</v>
      </c>
      <c r="C32" s="111">
        <v>17257588</v>
      </c>
      <c r="D32" s="109">
        <v>17383523</v>
      </c>
    </row>
    <row r="33" spans="1:4" ht="24.75">
      <c r="A33" s="109">
        <v>68936895</v>
      </c>
      <c r="B33" s="57" t="s">
        <v>405</v>
      </c>
      <c r="C33" s="111">
        <v>72770018</v>
      </c>
      <c r="D33" s="109">
        <v>69172601</v>
      </c>
    </row>
    <row r="34" spans="1:4" ht="24.75">
      <c r="A34" s="117" t="s">
        <v>71</v>
      </c>
      <c r="B34" s="57" t="s">
        <v>406</v>
      </c>
      <c r="C34" s="311" t="s">
        <v>71</v>
      </c>
      <c r="D34" s="311" t="s">
        <v>71</v>
      </c>
    </row>
    <row r="35" spans="1:4" ht="24.75">
      <c r="A35" s="109">
        <v>100000</v>
      </c>
      <c r="B35" s="57" t="s">
        <v>407</v>
      </c>
      <c r="C35" s="111">
        <v>100000</v>
      </c>
      <c r="D35" s="111">
        <v>100000</v>
      </c>
    </row>
    <row r="36" spans="1:4" ht="24.75">
      <c r="A36" s="109">
        <v>30496008</v>
      </c>
      <c r="B36" s="57" t="s">
        <v>408</v>
      </c>
      <c r="C36" s="111">
        <v>12226859</v>
      </c>
      <c r="D36" s="109">
        <v>26886714</v>
      </c>
    </row>
    <row r="37" spans="1:4" ht="24.75">
      <c r="A37" s="145">
        <f>SUM(A26:A36)</f>
        <v>191114189</v>
      </c>
      <c r="B37" s="180" t="s">
        <v>409</v>
      </c>
      <c r="C37" s="145">
        <f>SUM(C26:C36)</f>
        <v>162022328</v>
      </c>
      <c r="D37" s="145">
        <f>SUM(D26:D36)</f>
        <v>174742717</v>
      </c>
    </row>
    <row r="38" spans="1:4" ht="24.75">
      <c r="A38" s="145">
        <v>14936144</v>
      </c>
      <c r="B38" s="180" t="s">
        <v>410</v>
      </c>
      <c r="C38" s="108">
        <v>16318558</v>
      </c>
      <c r="D38" s="145">
        <v>15456000</v>
      </c>
    </row>
    <row r="39" spans="1:4" ht="23.25">
      <c r="A39" s="145">
        <v>151627583</v>
      </c>
      <c r="B39" s="312" t="s">
        <v>411</v>
      </c>
      <c r="C39" s="108">
        <v>246946636</v>
      </c>
      <c r="D39" s="145">
        <v>246875605</v>
      </c>
    </row>
    <row r="40" spans="1:4" ht="24.75">
      <c r="A40" s="145">
        <f>SUM(A13+A24+A37+A38+A39)</f>
        <v>3305953229</v>
      </c>
      <c r="B40" s="313" t="s">
        <v>412</v>
      </c>
      <c r="C40" s="145">
        <f>SUM(C13+C24+C37+C38+C39)</f>
        <v>3301092187</v>
      </c>
      <c r="D40" s="145">
        <f>SUM(D13+D24+D37+D38+D39)</f>
        <v>3366256931</v>
      </c>
    </row>
    <row r="41" spans="1:4" ht="24.75">
      <c r="A41" s="145"/>
      <c r="B41" s="279" t="s">
        <v>413</v>
      </c>
      <c r="C41" s="108"/>
      <c r="D41" s="145"/>
    </row>
    <row r="42" spans="1:4" ht="24.75">
      <c r="A42" s="109"/>
      <c r="B42" s="283" t="s">
        <v>414</v>
      </c>
      <c r="C42" s="111"/>
      <c r="D42" s="109"/>
    </row>
    <row r="43" spans="1:4" ht="24.75">
      <c r="A43" s="109">
        <v>95868759</v>
      </c>
      <c r="B43" s="57" t="s">
        <v>415</v>
      </c>
      <c r="C43" s="111">
        <v>70628938</v>
      </c>
      <c r="D43" s="109">
        <v>117688789</v>
      </c>
    </row>
    <row r="44" spans="1:4" ht="24.75">
      <c r="A44" s="109">
        <v>3233972</v>
      </c>
      <c r="B44" s="57" t="s">
        <v>416</v>
      </c>
      <c r="C44" s="111">
        <v>3142092</v>
      </c>
      <c r="D44" s="109">
        <v>3581308</v>
      </c>
    </row>
    <row r="45" spans="1:4" ht="24.75">
      <c r="A45" s="314">
        <v>1057528</v>
      </c>
      <c r="B45" s="60" t="s">
        <v>417</v>
      </c>
      <c r="C45" s="315">
        <v>1204238</v>
      </c>
      <c r="D45" s="314">
        <v>1406504</v>
      </c>
    </row>
    <row r="46" spans="1:4" ht="12.75">
      <c r="A46" s="316" t="s">
        <v>418</v>
      </c>
      <c r="B46" s="317"/>
      <c r="C46" s="317"/>
      <c r="D46" s="317"/>
    </row>
    <row r="47" spans="1:4" ht="12.75">
      <c r="A47" s="318" t="s">
        <v>419</v>
      </c>
      <c r="B47" s="319"/>
      <c r="C47" s="319"/>
      <c r="D47" s="319"/>
    </row>
    <row r="48" spans="1:4" ht="12.75">
      <c r="A48" s="318" t="s">
        <v>420</v>
      </c>
      <c r="B48" s="319"/>
      <c r="C48" s="319"/>
      <c r="D48" s="319"/>
    </row>
    <row r="49" spans="1:4" ht="12.75">
      <c r="A49" s="320" t="s">
        <v>421</v>
      </c>
      <c r="B49" s="321"/>
      <c r="C49" s="321"/>
      <c r="D49" s="321"/>
    </row>
    <row r="50" spans="1:4" ht="12.75">
      <c r="A50" s="322" t="s">
        <v>422</v>
      </c>
      <c r="B50" s="291"/>
      <c r="C50" s="291"/>
      <c r="D50" s="291"/>
    </row>
    <row r="51" spans="1:4" ht="12.75">
      <c r="A51" s="323" t="s">
        <v>423</v>
      </c>
      <c r="B51" s="291"/>
      <c r="C51" s="291"/>
      <c r="D51" s="291"/>
    </row>
    <row r="52" ht="12.75">
      <c r="B52" s="61" t="s">
        <v>424</v>
      </c>
    </row>
    <row r="53" ht="12.75">
      <c r="B53" s="61"/>
    </row>
    <row r="54" spans="1:4" ht="24.75">
      <c r="A54" s="324" t="s">
        <v>425</v>
      </c>
      <c r="B54" s="324"/>
      <c r="C54" s="324"/>
      <c r="D54" s="324"/>
    </row>
    <row r="55" spans="1:4" ht="27.75">
      <c r="A55" s="93" t="s">
        <v>379</v>
      </c>
      <c r="B55" s="94"/>
      <c r="C55" s="94"/>
      <c r="D55" s="94"/>
    </row>
    <row r="56" spans="1:4" ht="27.75">
      <c r="A56" s="93" t="s">
        <v>229</v>
      </c>
      <c r="B56" s="94"/>
      <c r="C56" s="94"/>
      <c r="D56" s="94"/>
    </row>
    <row r="57" spans="1:4" ht="23.25">
      <c r="A57" s="3"/>
      <c r="B57" s="3"/>
      <c r="C57" s="3"/>
      <c r="D57" s="10" t="s">
        <v>86</v>
      </c>
    </row>
    <row r="58" spans="1:4" ht="23.25">
      <c r="A58" s="97" t="s">
        <v>315</v>
      </c>
      <c r="B58" s="6"/>
      <c r="C58" s="99" t="s">
        <v>82</v>
      </c>
      <c r="D58" s="166"/>
    </row>
    <row r="59" spans="1:4" ht="27.75">
      <c r="A59" s="97" t="s">
        <v>426</v>
      </c>
      <c r="B59" s="101" t="s">
        <v>3</v>
      </c>
      <c r="C59" s="102" t="s">
        <v>4</v>
      </c>
      <c r="D59" s="102" t="s">
        <v>2</v>
      </c>
    </row>
    <row r="60" spans="1:4" ht="23.25">
      <c r="A60" s="124"/>
      <c r="B60" s="325"/>
      <c r="C60" s="105"/>
      <c r="D60" s="105"/>
    </row>
    <row r="61" spans="1:4" ht="23.25">
      <c r="A61" s="326"/>
      <c r="B61" s="327" t="s">
        <v>427</v>
      </c>
      <c r="C61" s="328"/>
      <c r="D61" s="100"/>
    </row>
    <row r="62" spans="1:4" ht="24.75">
      <c r="A62" s="109">
        <v>20565918</v>
      </c>
      <c r="B62" s="57" t="s">
        <v>428</v>
      </c>
      <c r="C62" s="111">
        <v>12931848</v>
      </c>
      <c r="D62" s="109">
        <v>18345255</v>
      </c>
    </row>
    <row r="63" spans="1:4" ht="24.75">
      <c r="A63" s="109">
        <v>16324351</v>
      </c>
      <c r="B63" s="57" t="s">
        <v>429</v>
      </c>
      <c r="C63" s="111">
        <v>16532892</v>
      </c>
      <c r="D63" s="109">
        <v>17427457</v>
      </c>
    </row>
    <row r="64" spans="1:4" ht="24.75">
      <c r="A64" s="109">
        <v>5186817</v>
      </c>
      <c r="B64" s="57" t="s">
        <v>430</v>
      </c>
      <c r="C64" s="111">
        <v>3989403</v>
      </c>
      <c r="D64" s="109">
        <v>4367694</v>
      </c>
    </row>
    <row r="65" spans="1:4" ht="24.75">
      <c r="A65" s="109">
        <v>3091492</v>
      </c>
      <c r="B65" s="57" t="s">
        <v>431</v>
      </c>
      <c r="C65" s="111">
        <v>3269130</v>
      </c>
      <c r="D65" s="109">
        <v>4176812</v>
      </c>
    </row>
    <row r="66" spans="1:4" ht="24.75">
      <c r="A66" s="109">
        <v>7298824</v>
      </c>
      <c r="B66" s="57" t="s">
        <v>432</v>
      </c>
      <c r="C66" s="111">
        <v>6544298</v>
      </c>
      <c r="D66" s="109">
        <v>5351069</v>
      </c>
    </row>
    <row r="67" spans="1:4" ht="24.75">
      <c r="A67" s="109">
        <v>6190228</v>
      </c>
      <c r="B67" s="57" t="s">
        <v>433</v>
      </c>
      <c r="C67" s="111">
        <v>5091893</v>
      </c>
      <c r="D67" s="109">
        <v>6099188</v>
      </c>
    </row>
    <row r="68" spans="1:4" ht="24.75">
      <c r="A68" s="109">
        <v>3194066</v>
      </c>
      <c r="B68" s="185" t="s">
        <v>434</v>
      </c>
      <c r="C68" s="111">
        <v>2589543</v>
      </c>
      <c r="D68" s="109">
        <v>2942252</v>
      </c>
    </row>
    <row r="69" spans="1:4" ht="24.75">
      <c r="A69" s="109">
        <v>185808</v>
      </c>
      <c r="B69" s="57" t="s">
        <v>435</v>
      </c>
      <c r="C69" s="111">
        <v>196598</v>
      </c>
      <c r="D69" s="109">
        <v>174921</v>
      </c>
    </row>
    <row r="70" spans="1:4" ht="24.75">
      <c r="A70" s="109">
        <v>4726707</v>
      </c>
      <c r="B70" s="185" t="s">
        <v>436</v>
      </c>
      <c r="C70" s="111">
        <v>4127960</v>
      </c>
      <c r="D70" s="109">
        <v>4737383</v>
      </c>
    </row>
    <row r="71" spans="1:4" ht="24.75">
      <c r="A71" s="109">
        <v>8693661</v>
      </c>
      <c r="B71" s="185" t="s">
        <v>437</v>
      </c>
      <c r="C71" s="111">
        <v>7473117</v>
      </c>
      <c r="D71" s="109">
        <v>9924387</v>
      </c>
    </row>
    <row r="72" spans="1:4" ht="24.75">
      <c r="A72" s="109">
        <v>2570753</v>
      </c>
      <c r="B72" s="57" t="s">
        <v>438</v>
      </c>
      <c r="C72" s="111">
        <v>3803364</v>
      </c>
      <c r="D72" s="109">
        <v>4118136</v>
      </c>
    </row>
    <row r="73" spans="1:4" ht="24.75">
      <c r="A73" s="109">
        <v>11189875</v>
      </c>
      <c r="B73" s="57" t="s">
        <v>439</v>
      </c>
      <c r="C73" s="111">
        <v>9394694</v>
      </c>
      <c r="D73" s="109">
        <v>10081055</v>
      </c>
    </row>
    <row r="74" spans="1:4" ht="24.75">
      <c r="A74" s="149">
        <f>SUM(A43:A73)</f>
        <v>189378759</v>
      </c>
      <c r="B74" s="191" t="s">
        <v>440</v>
      </c>
      <c r="C74" s="329">
        <f>SUM(C43:C73)</f>
        <v>150920008</v>
      </c>
      <c r="D74" s="149">
        <f>SUM(D43:D73)</f>
        <v>210422210</v>
      </c>
    </row>
    <row r="75" spans="1:4" ht="24.75">
      <c r="A75" s="145"/>
      <c r="B75" s="330" t="s">
        <v>441</v>
      </c>
      <c r="C75" s="108"/>
      <c r="D75" s="145"/>
    </row>
    <row r="76" spans="1:4" ht="24.75">
      <c r="A76" s="109">
        <v>2352420</v>
      </c>
      <c r="B76" s="57" t="s">
        <v>442</v>
      </c>
      <c r="C76" s="111">
        <v>2010697</v>
      </c>
      <c r="D76" s="109">
        <v>1351954</v>
      </c>
    </row>
    <row r="77" spans="1:4" ht="24.75">
      <c r="A77" s="109">
        <v>39047437</v>
      </c>
      <c r="B77" s="57" t="s">
        <v>443</v>
      </c>
      <c r="C77" s="111">
        <v>24060316</v>
      </c>
      <c r="D77" s="109">
        <v>33647632</v>
      </c>
    </row>
    <row r="78" spans="1:4" ht="24.75">
      <c r="A78" s="109">
        <v>33048661</v>
      </c>
      <c r="B78" s="57" t="s">
        <v>444</v>
      </c>
      <c r="C78" s="111">
        <v>24845120</v>
      </c>
      <c r="D78" s="109">
        <v>28033724</v>
      </c>
    </row>
    <row r="79" spans="1:4" ht="24.75">
      <c r="A79" s="109">
        <v>1396243</v>
      </c>
      <c r="B79" s="57" t="s">
        <v>445</v>
      </c>
      <c r="C79" s="111">
        <v>1388941</v>
      </c>
      <c r="D79" s="109">
        <v>1500978</v>
      </c>
    </row>
    <row r="80" spans="1:4" ht="24.75">
      <c r="A80" s="109">
        <v>87536</v>
      </c>
      <c r="B80" s="57" t="s">
        <v>446</v>
      </c>
      <c r="C80" s="111">
        <v>112675</v>
      </c>
      <c r="D80" s="109">
        <v>85906</v>
      </c>
    </row>
    <row r="81" spans="1:4" ht="24.75">
      <c r="A81" s="109">
        <v>9701175</v>
      </c>
      <c r="B81" s="57" t="s">
        <v>447</v>
      </c>
      <c r="C81" s="111">
        <v>5766441</v>
      </c>
      <c r="D81" s="109">
        <v>6236280</v>
      </c>
    </row>
    <row r="82" spans="1:4" ht="24.75">
      <c r="A82" s="109">
        <v>1590121</v>
      </c>
      <c r="B82" s="57" t="s">
        <v>448</v>
      </c>
      <c r="C82" s="111">
        <v>1249267</v>
      </c>
      <c r="D82" s="109">
        <v>1245307</v>
      </c>
    </row>
    <row r="83" spans="1:4" ht="24.75">
      <c r="A83" s="109">
        <v>960853</v>
      </c>
      <c r="B83" s="57" t="s">
        <v>449</v>
      </c>
      <c r="C83" s="111">
        <v>1078875</v>
      </c>
      <c r="D83" s="109">
        <v>1045377</v>
      </c>
    </row>
    <row r="84" spans="1:4" ht="24.75">
      <c r="A84" s="109">
        <v>5622547</v>
      </c>
      <c r="B84" s="57" t="s">
        <v>450</v>
      </c>
      <c r="C84" s="111">
        <v>5794065</v>
      </c>
      <c r="D84" s="109">
        <v>6111905</v>
      </c>
    </row>
    <row r="85" spans="1:4" ht="24.75">
      <c r="A85" s="109">
        <v>21248194</v>
      </c>
      <c r="B85" s="57" t="s">
        <v>451</v>
      </c>
      <c r="C85" s="111">
        <v>18380192</v>
      </c>
      <c r="D85" s="109">
        <v>21138942</v>
      </c>
    </row>
    <row r="86" spans="1:4" ht="24.75">
      <c r="A86" s="109">
        <v>3267893</v>
      </c>
      <c r="B86" s="57" t="s">
        <v>452</v>
      </c>
      <c r="C86" s="111">
        <v>2772779</v>
      </c>
      <c r="D86" s="109">
        <v>2527788</v>
      </c>
    </row>
    <row r="87" spans="1:4" ht="24.75">
      <c r="A87" s="109">
        <v>2245088</v>
      </c>
      <c r="B87" s="57" t="s">
        <v>453</v>
      </c>
      <c r="C87" s="111">
        <v>1890278</v>
      </c>
      <c r="D87" s="109">
        <v>2086204</v>
      </c>
    </row>
    <row r="88" spans="1:4" ht="24.75">
      <c r="A88" s="109">
        <v>12798541</v>
      </c>
      <c r="B88" s="57" t="s">
        <v>454</v>
      </c>
      <c r="C88" s="111">
        <v>9383673</v>
      </c>
      <c r="D88" s="109">
        <v>10703764</v>
      </c>
    </row>
    <row r="89" spans="1:4" ht="24.75">
      <c r="A89" s="109">
        <v>1754596</v>
      </c>
      <c r="B89" s="57" t="s">
        <v>455</v>
      </c>
      <c r="C89" s="111">
        <v>1188878</v>
      </c>
      <c r="D89" s="109">
        <v>1506876</v>
      </c>
    </row>
    <row r="90" spans="1:4" ht="24.75">
      <c r="A90" s="109">
        <v>3959330</v>
      </c>
      <c r="B90" s="57" t="s">
        <v>456</v>
      </c>
      <c r="C90" s="111">
        <v>3325232</v>
      </c>
      <c r="D90" s="109">
        <v>3089397</v>
      </c>
    </row>
    <row r="91" spans="1:4" ht="24.75">
      <c r="A91" s="314">
        <v>11442844</v>
      </c>
      <c r="B91" s="331" t="s">
        <v>457</v>
      </c>
      <c r="C91" s="315">
        <v>8779997</v>
      </c>
      <c r="D91" s="314">
        <v>9689928</v>
      </c>
    </row>
    <row r="93" ht="12.75">
      <c r="B93" s="150" t="s">
        <v>458</v>
      </c>
    </row>
    <row r="95" spans="1:4" ht="24.75">
      <c r="A95" s="332"/>
      <c r="B95" s="144"/>
      <c r="C95" s="332"/>
      <c r="D95" s="333"/>
    </row>
    <row r="96" spans="1:4" ht="24.75">
      <c r="A96" s="332"/>
      <c r="B96" s="144"/>
      <c r="C96" s="332"/>
      <c r="D96" s="333"/>
    </row>
    <row r="97" spans="1:4" ht="24.75">
      <c r="A97" s="332"/>
      <c r="B97" s="144"/>
      <c r="C97" s="332"/>
      <c r="D97" s="333"/>
    </row>
    <row r="98" spans="1:4" ht="24.75">
      <c r="A98" s="332"/>
      <c r="B98" s="144"/>
      <c r="C98" s="332"/>
      <c r="D98" s="333"/>
    </row>
    <row r="99" spans="1:4" ht="24.75">
      <c r="A99" s="332"/>
      <c r="B99" s="144"/>
      <c r="C99" s="332"/>
      <c r="D99" s="333"/>
    </row>
    <row r="100" spans="1:4" ht="24.75">
      <c r="A100" s="332"/>
      <c r="B100" s="144"/>
      <c r="C100" s="332"/>
      <c r="D100" s="333"/>
    </row>
    <row r="101" spans="1:4" ht="24.75">
      <c r="A101" s="158" t="s">
        <v>425</v>
      </c>
      <c r="B101" s="158"/>
      <c r="C101" s="158"/>
      <c r="D101" s="158"/>
    </row>
    <row r="102" spans="1:4" ht="27.75">
      <c r="A102" s="93" t="s">
        <v>379</v>
      </c>
      <c r="B102" s="94"/>
      <c r="C102" s="94"/>
      <c r="D102" s="94"/>
    </row>
    <row r="103" spans="1:4" ht="27.75">
      <c r="A103" s="93" t="s">
        <v>229</v>
      </c>
      <c r="B103" s="94"/>
      <c r="C103" s="94"/>
      <c r="D103" s="94"/>
    </row>
    <row r="104" spans="1:4" ht="23.25">
      <c r="A104" s="3"/>
      <c r="B104" s="3"/>
      <c r="C104" s="3"/>
      <c r="D104" s="10" t="s">
        <v>86</v>
      </c>
    </row>
    <row r="105" spans="1:4" ht="23.25">
      <c r="A105" s="97" t="s">
        <v>315</v>
      </c>
      <c r="B105" s="6"/>
      <c r="C105" s="99" t="s">
        <v>82</v>
      </c>
      <c r="D105" s="166"/>
    </row>
    <row r="106" spans="1:4" ht="27.75">
      <c r="A106" s="334" t="s">
        <v>459</v>
      </c>
      <c r="B106" s="101" t="s">
        <v>3</v>
      </c>
      <c r="C106" s="102" t="s">
        <v>4</v>
      </c>
      <c r="D106" s="102" t="s">
        <v>2</v>
      </c>
    </row>
    <row r="107" spans="1:4" ht="23.25">
      <c r="A107" s="124"/>
      <c r="B107" s="325"/>
      <c r="C107" s="105"/>
      <c r="D107" s="105"/>
    </row>
    <row r="108" spans="1:4" ht="23.25">
      <c r="A108" s="326"/>
      <c r="B108" s="335" t="s">
        <v>460</v>
      </c>
      <c r="C108" s="328"/>
      <c r="D108" s="100"/>
    </row>
    <row r="109" spans="1:4" ht="24.75">
      <c r="A109" s="109">
        <v>12345546</v>
      </c>
      <c r="B109" s="57" t="s">
        <v>461</v>
      </c>
      <c r="C109" s="111">
        <v>8067950</v>
      </c>
      <c r="D109" s="109">
        <v>6443049</v>
      </c>
    </row>
    <row r="110" spans="1:4" ht="24.75">
      <c r="A110" s="109">
        <v>52938920</v>
      </c>
      <c r="B110" s="336" t="s">
        <v>462</v>
      </c>
      <c r="C110" s="337">
        <v>31016217</v>
      </c>
      <c r="D110" s="109">
        <v>37134052</v>
      </c>
    </row>
    <row r="111" spans="1:4" ht="24.75">
      <c r="A111" s="109">
        <v>2136245</v>
      </c>
      <c r="B111" s="336" t="s">
        <v>463</v>
      </c>
      <c r="C111" s="337">
        <v>199428</v>
      </c>
      <c r="D111" s="109">
        <v>773376</v>
      </c>
    </row>
    <row r="112" spans="1:4" ht="24.75">
      <c r="A112" s="109">
        <v>82703678</v>
      </c>
      <c r="B112" s="185" t="s">
        <v>464</v>
      </c>
      <c r="C112" s="111">
        <v>13726489</v>
      </c>
      <c r="D112" s="109">
        <v>80704907</v>
      </c>
    </row>
    <row r="113" spans="1:4" ht="24.75">
      <c r="A113" s="117" t="s">
        <v>71</v>
      </c>
      <c r="B113" s="185" t="s">
        <v>465</v>
      </c>
      <c r="C113" s="111">
        <v>810</v>
      </c>
      <c r="D113" s="109">
        <v>380</v>
      </c>
    </row>
    <row r="114" spans="1:4" ht="24.75">
      <c r="A114" s="109">
        <v>26415</v>
      </c>
      <c r="B114" s="57" t="s">
        <v>466</v>
      </c>
      <c r="C114" s="111">
        <v>357200</v>
      </c>
      <c r="D114" s="109">
        <v>34809</v>
      </c>
    </row>
    <row r="115" spans="1:4" ht="24.75">
      <c r="A115" s="109">
        <v>3090292</v>
      </c>
      <c r="B115" s="57" t="s">
        <v>467</v>
      </c>
      <c r="C115" s="111">
        <v>2422886</v>
      </c>
      <c r="D115" s="109">
        <v>2499710</v>
      </c>
    </row>
    <row r="116" spans="1:4" ht="24.75">
      <c r="A116" s="109">
        <v>9458393</v>
      </c>
      <c r="B116" s="57" t="s">
        <v>468</v>
      </c>
      <c r="C116" s="111">
        <v>11928875</v>
      </c>
      <c r="D116" s="109">
        <v>10689238</v>
      </c>
    </row>
    <row r="117" spans="1:4" ht="24.75">
      <c r="A117" s="109">
        <v>47681258</v>
      </c>
      <c r="B117" s="57" t="s">
        <v>469</v>
      </c>
      <c r="C117" s="111">
        <v>41433588</v>
      </c>
      <c r="D117" s="109">
        <v>50689883</v>
      </c>
    </row>
    <row r="118" spans="1:4" ht="24.75">
      <c r="A118" s="109">
        <v>94037</v>
      </c>
      <c r="B118" s="57" t="s">
        <v>470</v>
      </c>
      <c r="C118" s="111">
        <v>49146</v>
      </c>
      <c r="D118" s="109">
        <v>67111</v>
      </c>
    </row>
    <row r="119" spans="1:4" ht="24.75">
      <c r="A119" s="109">
        <v>239579</v>
      </c>
      <c r="B119" s="185" t="s">
        <v>471</v>
      </c>
      <c r="C119" s="111">
        <v>515548</v>
      </c>
      <c r="D119" s="109">
        <v>150234</v>
      </c>
    </row>
    <row r="120" spans="1:4" ht="24.75">
      <c r="A120" s="109">
        <v>6483398</v>
      </c>
      <c r="B120" s="57" t="s">
        <v>472</v>
      </c>
      <c r="C120" s="111">
        <v>2713965</v>
      </c>
      <c r="D120" s="109">
        <v>2597190</v>
      </c>
    </row>
    <row r="121" spans="1:4" ht="24.75">
      <c r="A121" s="109">
        <v>64679689</v>
      </c>
      <c r="B121" s="57" t="s">
        <v>473</v>
      </c>
      <c r="C121" s="111">
        <v>47923452</v>
      </c>
      <c r="D121" s="109">
        <v>61859378</v>
      </c>
    </row>
    <row r="122" spans="1:4" ht="24.75">
      <c r="A122" s="112">
        <v>28765309</v>
      </c>
      <c r="B122" s="185" t="s">
        <v>474</v>
      </c>
      <c r="C122" s="114">
        <v>22448894</v>
      </c>
      <c r="D122" s="112">
        <v>17463643</v>
      </c>
    </row>
    <row r="123" spans="1:4" ht="24.75">
      <c r="A123" s="112">
        <v>925470</v>
      </c>
      <c r="B123" s="57" t="s">
        <v>475</v>
      </c>
      <c r="C123" s="111">
        <v>128092</v>
      </c>
      <c r="D123" s="112">
        <v>676582</v>
      </c>
    </row>
    <row r="124" spans="1:4" ht="24.75">
      <c r="A124" s="112">
        <v>4581189</v>
      </c>
      <c r="B124" s="57" t="s">
        <v>476</v>
      </c>
      <c r="C124" s="111">
        <v>3348259</v>
      </c>
      <c r="D124" s="112">
        <v>4547555</v>
      </c>
    </row>
    <row r="125" spans="1:4" ht="24.75">
      <c r="A125" s="112">
        <v>6020344</v>
      </c>
      <c r="B125" s="57" t="s">
        <v>477</v>
      </c>
      <c r="C125" s="111">
        <v>8086811</v>
      </c>
      <c r="D125" s="114">
        <v>6119948</v>
      </c>
    </row>
    <row r="126" spans="1:4" ht="24.75">
      <c r="A126" s="112">
        <v>538368</v>
      </c>
      <c r="B126" s="57" t="s">
        <v>478</v>
      </c>
      <c r="C126" s="111">
        <v>491595</v>
      </c>
      <c r="D126" s="114">
        <v>544184</v>
      </c>
    </row>
    <row r="127" spans="1:4" ht="24.75">
      <c r="A127" s="112">
        <v>170205</v>
      </c>
      <c r="B127" s="57" t="s">
        <v>479</v>
      </c>
      <c r="C127" s="111">
        <v>197889</v>
      </c>
      <c r="D127" s="114">
        <v>194377</v>
      </c>
    </row>
    <row r="128" spans="1:4" ht="24.75">
      <c r="A128" s="112">
        <v>677</v>
      </c>
      <c r="B128" s="57" t="s">
        <v>480</v>
      </c>
      <c r="C128" s="111">
        <v>747</v>
      </c>
      <c r="D128" s="114">
        <v>334440</v>
      </c>
    </row>
    <row r="129" spans="1:4" ht="24.75">
      <c r="A129" s="145">
        <f>SUM(A76:A128)</f>
        <v>473402491</v>
      </c>
      <c r="B129" s="180" t="s">
        <v>481</v>
      </c>
      <c r="C129" s="108">
        <f>SUM(C76:C128)</f>
        <v>307085267</v>
      </c>
      <c r="D129" s="108">
        <f>SUM(D76:D128)</f>
        <v>413526008</v>
      </c>
    </row>
    <row r="130" spans="1:4" ht="24.75">
      <c r="A130" s="145"/>
      <c r="B130" s="330" t="s">
        <v>482</v>
      </c>
      <c r="C130" s="108"/>
      <c r="D130" s="145"/>
    </row>
    <row r="131" spans="1:4" ht="24.75">
      <c r="A131" s="109">
        <v>15448801</v>
      </c>
      <c r="B131" s="57" t="s">
        <v>483</v>
      </c>
      <c r="C131" s="111">
        <v>9831994</v>
      </c>
      <c r="D131" s="109">
        <v>10583075</v>
      </c>
    </row>
    <row r="132" spans="1:4" ht="24.75">
      <c r="A132" s="109">
        <v>56373431</v>
      </c>
      <c r="B132" s="185" t="s">
        <v>484</v>
      </c>
      <c r="C132" s="111">
        <v>29643829</v>
      </c>
      <c r="D132" s="109">
        <v>60390917</v>
      </c>
    </row>
    <row r="133" spans="1:4" ht="24.75">
      <c r="A133" s="109">
        <v>29867597</v>
      </c>
      <c r="B133" s="57" t="s">
        <v>485</v>
      </c>
      <c r="C133" s="111">
        <v>14943124</v>
      </c>
      <c r="D133" s="109">
        <v>28072096</v>
      </c>
    </row>
    <row r="134" spans="1:4" ht="24.75">
      <c r="A134" s="109">
        <v>8239027</v>
      </c>
      <c r="B134" s="57" t="s">
        <v>486</v>
      </c>
      <c r="C134" s="111">
        <v>6750482</v>
      </c>
      <c r="D134" s="109">
        <v>7676034</v>
      </c>
    </row>
    <row r="135" spans="1:4" ht="24.75">
      <c r="A135" s="145">
        <f>SUM(A131:A134)</f>
        <v>109928856</v>
      </c>
      <c r="B135" s="180" t="s">
        <v>487</v>
      </c>
      <c r="C135" s="145">
        <f>SUM(C131:C134)</f>
        <v>61169429</v>
      </c>
      <c r="D135" s="145">
        <f>SUM(D131:D134)</f>
        <v>106722122</v>
      </c>
    </row>
    <row r="136" spans="1:4" ht="24.75">
      <c r="A136" s="145">
        <v>9162227</v>
      </c>
      <c r="B136" s="180" t="s">
        <v>488</v>
      </c>
      <c r="C136" s="108">
        <v>6161071</v>
      </c>
      <c r="D136" s="108">
        <v>5797000</v>
      </c>
    </row>
    <row r="137" spans="1:4" ht="24.75">
      <c r="A137" s="149">
        <f>SUM(A74+A129+A135+A136)</f>
        <v>781872333</v>
      </c>
      <c r="B137" s="66" t="s">
        <v>489</v>
      </c>
      <c r="C137" s="329">
        <f>SUM(C74+C129+C135+C136)</f>
        <v>525335775</v>
      </c>
      <c r="D137" s="329">
        <f>SUM(D74+D129+D135+D136)</f>
        <v>736467340</v>
      </c>
    </row>
    <row r="138" spans="1:4" ht="24.75">
      <c r="A138" s="145"/>
      <c r="B138" s="279" t="s">
        <v>490</v>
      </c>
      <c r="C138" s="108"/>
      <c r="D138" s="145"/>
    </row>
    <row r="139" spans="1:4" ht="24.75">
      <c r="A139" s="109"/>
      <c r="B139" s="283" t="s">
        <v>491</v>
      </c>
      <c r="C139" s="111"/>
      <c r="D139" s="109"/>
    </row>
    <row r="140" spans="1:4" ht="24.75">
      <c r="A140" s="109"/>
      <c r="B140" s="283" t="s">
        <v>492</v>
      </c>
      <c r="C140" s="111"/>
      <c r="D140" s="109"/>
    </row>
    <row r="141" spans="1:4" ht="24.75">
      <c r="A141" s="109">
        <v>202173624</v>
      </c>
      <c r="B141" s="185" t="s">
        <v>493</v>
      </c>
      <c r="C141" s="111">
        <v>149062212</v>
      </c>
      <c r="D141" s="109">
        <v>211526182</v>
      </c>
    </row>
    <row r="142" spans="1:4" ht="24.75">
      <c r="A142" s="314">
        <v>14148500</v>
      </c>
      <c r="B142" s="57" t="s">
        <v>494</v>
      </c>
      <c r="C142" s="314">
        <v>5805450</v>
      </c>
      <c r="D142" s="314">
        <v>4419647</v>
      </c>
    </row>
    <row r="143" spans="1:4" ht="24.75">
      <c r="A143" s="314">
        <f>SUM(A141:A142)</f>
        <v>216322124</v>
      </c>
      <c r="B143" s="191" t="s">
        <v>495</v>
      </c>
      <c r="C143" s="314">
        <f>SUM(C141:C142)</f>
        <v>154867662</v>
      </c>
      <c r="D143" s="314">
        <f>SUM(D141:D142)</f>
        <v>215945829</v>
      </c>
    </row>
    <row r="144" ht="12.75">
      <c r="B144" s="61" t="s">
        <v>496</v>
      </c>
    </row>
    <row r="145" ht="12.75">
      <c r="B145" s="61"/>
    </row>
    <row r="147" spans="1:4" ht="24.75">
      <c r="A147" s="158" t="s">
        <v>425</v>
      </c>
      <c r="B147" s="158"/>
      <c r="C147" s="158"/>
      <c r="D147" s="158"/>
    </row>
    <row r="148" spans="1:4" ht="27.75">
      <c r="A148" s="93" t="s">
        <v>379</v>
      </c>
      <c r="B148" s="94"/>
      <c r="C148" s="94"/>
      <c r="D148" s="94"/>
    </row>
    <row r="149" spans="1:4" ht="27.75">
      <c r="A149" s="93" t="s">
        <v>229</v>
      </c>
      <c r="B149" s="94"/>
      <c r="C149" s="94"/>
      <c r="D149" s="94"/>
    </row>
    <row r="150" spans="1:4" ht="23.25">
      <c r="A150" s="3"/>
      <c r="B150" s="3"/>
      <c r="C150" s="3"/>
      <c r="D150" s="10" t="s">
        <v>86</v>
      </c>
    </row>
    <row r="151" spans="1:4" ht="23.25">
      <c r="A151" s="97" t="s">
        <v>165</v>
      </c>
      <c r="B151" s="6"/>
      <c r="C151" s="99" t="s">
        <v>82</v>
      </c>
      <c r="D151" s="166"/>
    </row>
    <row r="152" spans="1:4" ht="27.75">
      <c r="A152" s="304" t="s">
        <v>35</v>
      </c>
      <c r="B152" s="101" t="s">
        <v>3</v>
      </c>
      <c r="C152" s="102" t="s">
        <v>4</v>
      </c>
      <c r="D152" s="102" t="s">
        <v>2</v>
      </c>
    </row>
    <row r="153" spans="1:4" ht="23.25">
      <c r="A153" s="124">
        <v>2016</v>
      </c>
      <c r="B153" s="325"/>
      <c r="C153" s="105"/>
      <c r="D153" s="105"/>
    </row>
    <row r="154" spans="1:4" ht="24.75">
      <c r="A154" s="152"/>
      <c r="B154" s="330" t="s">
        <v>497</v>
      </c>
      <c r="C154" s="306"/>
      <c r="D154" s="152"/>
    </row>
    <row r="155" spans="1:4" ht="24.75">
      <c r="A155" s="109">
        <v>15925966</v>
      </c>
      <c r="B155" s="57" t="s">
        <v>498</v>
      </c>
      <c r="C155" s="111">
        <v>12807805</v>
      </c>
      <c r="D155" s="109">
        <v>14947818</v>
      </c>
    </row>
    <row r="156" spans="1:4" ht="24.75">
      <c r="A156" s="149">
        <f>SUM(A155:A155)</f>
        <v>15925966</v>
      </c>
      <c r="B156" s="292" t="s">
        <v>499</v>
      </c>
      <c r="C156" s="149">
        <f>SUM(C155:C155)</f>
        <v>12807805</v>
      </c>
      <c r="D156" s="149">
        <f>SUM(D155:D155)</f>
        <v>14947818</v>
      </c>
    </row>
    <row r="157" spans="1:4" ht="24.75">
      <c r="A157" s="109"/>
      <c r="B157" s="308" t="s">
        <v>500</v>
      </c>
      <c r="C157" s="111"/>
      <c r="D157" s="109"/>
    </row>
    <row r="158" spans="1:4" ht="24.75">
      <c r="A158" s="109"/>
      <c r="B158" s="283" t="s">
        <v>501</v>
      </c>
      <c r="C158" s="111"/>
      <c r="D158" s="109"/>
    </row>
    <row r="159" spans="1:4" ht="24.75">
      <c r="A159" s="109">
        <v>119024785</v>
      </c>
      <c r="B159" s="57" t="s">
        <v>502</v>
      </c>
      <c r="C159" s="111">
        <v>110918960</v>
      </c>
      <c r="D159" s="109">
        <v>115470225</v>
      </c>
    </row>
    <row r="160" spans="1:4" ht="24.75">
      <c r="A160" s="109">
        <v>4232500</v>
      </c>
      <c r="B160" s="57" t="s">
        <v>503</v>
      </c>
      <c r="C160" s="111"/>
      <c r="D160" s="109"/>
    </row>
    <row r="161" spans="1:4" ht="24.75">
      <c r="A161" s="109">
        <v>2718145</v>
      </c>
      <c r="B161" s="57" t="s">
        <v>504</v>
      </c>
      <c r="C161" s="111">
        <v>2428343</v>
      </c>
      <c r="D161" s="109">
        <v>1913307</v>
      </c>
    </row>
    <row r="162" spans="1:4" ht="24.75">
      <c r="A162" s="109">
        <v>53632606</v>
      </c>
      <c r="B162" s="57" t="s">
        <v>505</v>
      </c>
      <c r="C162" s="111">
        <v>43373379</v>
      </c>
      <c r="D162" s="109">
        <v>50020532</v>
      </c>
    </row>
    <row r="163" spans="1:4" ht="24.75">
      <c r="A163" s="109">
        <v>4397154</v>
      </c>
      <c r="B163" s="57" t="s">
        <v>506</v>
      </c>
      <c r="C163" s="111">
        <v>14882221</v>
      </c>
      <c r="D163" s="109">
        <v>8788927</v>
      </c>
    </row>
    <row r="164" spans="1:4" ht="24.75">
      <c r="A164" s="149">
        <f>SUM(A159:A163)</f>
        <v>184005190</v>
      </c>
      <c r="B164" s="191" t="s">
        <v>507</v>
      </c>
      <c r="C164" s="329">
        <f>SUM(C159:C163)</f>
        <v>171602903</v>
      </c>
      <c r="D164" s="149">
        <f>SUM(D159:D163)</f>
        <v>176192991</v>
      </c>
    </row>
    <row r="165" spans="1:4" ht="24.75">
      <c r="A165" s="109"/>
      <c r="B165" s="283" t="s">
        <v>508</v>
      </c>
      <c r="C165" s="111"/>
      <c r="D165" s="109"/>
    </row>
    <row r="166" spans="1:4" ht="24.75">
      <c r="A166" s="109">
        <v>178895</v>
      </c>
      <c r="B166" s="57" t="s">
        <v>509</v>
      </c>
      <c r="C166" s="111">
        <v>895385</v>
      </c>
      <c r="D166" s="111">
        <v>744508</v>
      </c>
    </row>
    <row r="167" spans="1:4" ht="24.75">
      <c r="A167" s="109">
        <v>297000</v>
      </c>
      <c r="B167" s="57" t="s">
        <v>510</v>
      </c>
      <c r="C167" s="111">
        <v>240822</v>
      </c>
      <c r="D167" s="111">
        <v>246500</v>
      </c>
    </row>
    <row r="168" spans="1:4" ht="24.75">
      <c r="A168" s="109">
        <v>2998004</v>
      </c>
      <c r="B168" s="57" t="s">
        <v>511</v>
      </c>
      <c r="C168" s="311" t="s">
        <v>71</v>
      </c>
      <c r="D168" s="111"/>
    </row>
    <row r="169" spans="1:4" ht="24.75">
      <c r="A169" s="149">
        <f>SUM(A166:A168)</f>
        <v>3473899</v>
      </c>
      <c r="B169" s="191" t="s">
        <v>512</v>
      </c>
      <c r="C169" s="149">
        <f>SUM(C166:C168)</f>
        <v>1136207</v>
      </c>
      <c r="D169" s="149">
        <f>SUM(D166:D168)</f>
        <v>991008</v>
      </c>
    </row>
    <row r="170" spans="1:4" ht="24.75">
      <c r="A170" s="109"/>
      <c r="B170" s="283" t="s">
        <v>513</v>
      </c>
      <c r="C170" s="111"/>
      <c r="D170" s="109"/>
    </row>
    <row r="171" spans="1:4" ht="24.75">
      <c r="A171" s="109">
        <v>379767</v>
      </c>
      <c r="B171" s="57" t="s">
        <v>514</v>
      </c>
      <c r="C171" s="111">
        <v>221752</v>
      </c>
      <c r="D171" s="109">
        <v>343535</v>
      </c>
    </row>
    <row r="172" spans="1:4" ht="24.75">
      <c r="A172" s="109">
        <v>32801</v>
      </c>
      <c r="B172" s="57" t="s">
        <v>515</v>
      </c>
      <c r="C172" s="111">
        <v>29854</v>
      </c>
      <c r="D172" s="109">
        <v>67789</v>
      </c>
    </row>
    <row r="173" spans="1:4" ht="24.75">
      <c r="A173" s="149">
        <f>SUM(A171:A172)</f>
        <v>412568</v>
      </c>
      <c r="B173" s="191" t="s">
        <v>516</v>
      </c>
      <c r="C173" s="149">
        <f>SUM(C171:C172)</f>
        <v>251606</v>
      </c>
      <c r="D173" s="149">
        <f>SUM(D171:D172)</f>
        <v>411324</v>
      </c>
    </row>
    <row r="174" spans="1:4" ht="24.75">
      <c r="A174" s="109"/>
      <c r="B174" s="283" t="s">
        <v>517</v>
      </c>
      <c r="C174" s="111"/>
      <c r="D174" s="109"/>
    </row>
    <row r="175" spans="1:4" ht="24.75">
      <c r="A175" s="109">
        <v>11704309</v>
      </c>
      <c r="B175" s="57" t="s">
        <v>518</v>
      </c>
      <c r="C175" s="109">
        <v>24454214</v>
      </c>
      <c r="D175" s="109">
        <v>6568678</v>
      </c>
    </row>
    <row r="176" spans="1:4" ht="24.75">
      <c r="A176" s="149">
        <f>SUM(A175)</f>
        <v>11704309</v>
      </c>
      <c r="B176" s="191" t="s">
        <v>519</v>
      </c>
      <c r="C176" s="149">
        <f>SUM(C175)</f>
        <v>24454214</v>
      </c>
      <c r="D176" s="149">
        <f>SUM(D175)</f>
        <v>6568678</v>
      </c>
    </row>
    <row r="177" spans="1:4" ht="24.75">
      <c r="A177" s="109"/>
      <c r="B177" s="283" t="s">
        <v>520</v>
      </c>
      <c r="C177" s="111"/>
      <c r="D177" s="109"/>
    </row>
    <row r="178" spans="1:4" ht="24.75">
      <c r="A178" s="109">
        <v>433193</v>
      </c>
      <c r="B178" s="57" t="s">
        <v>521</v>
      </c>
      <c r="C178" s="311" t="s">
        <v>71</v>
      </c>
      <c r="D178" s="311" t="s">
        <v>71</v>
      </c>
    </row>
    <row r="179" spans="1:4" ht="24.75">
      <c r="A179" s="149">
        <f>SUM(A178)</f>
        <v>433193</v>
      </c>
      <c r="B179" s="191" t="s">
        <v>522</v>
      </c>
      <c r="C179" s="329">
        <f>SUM(C178)</f>
        <v>0</v>
      </c>
      <c r="D179" s="149">
        <f>SUM(D178)</f>
        <v>0</v>
      </c>
    </row>
    <row r="180" spans="1:4" ht="24.75">
      <c r="A180" s="109"/>
      <c r="B180" s="283" t="s">
        <v>523</v>
      </c>
      <c r="C180" s="111"/>
      <c r="D180" s="109"/>
    </row>
    <row r="181" spans="1:4" ht="24.75">
      <c r="A181" s="109">
        <v>10545452</v>
      </c>
      <c r="B181" s="57" t="s">
        <v>524</v>
      </c>
      <c r="C181" s="111">
        <v>8410092</v>
      </c>
      <c r="D181" s="109">
        <v>9042302</v>
      </c>
    </row>
    <row r="182" spans="1:4" ht="24.75">
      <c r="A182" s="109">
        <v>1374453</v>
      </c>
      <c r="B182" s="57" t="s">
        <v>525</v>
      </c>
      <c r="C182" s="111">
        <v>1269445</v>
      </c>
      <c r="D182" s="109">
        <v>1242157</v>
      </c>
    </row>
    <row r="183" spans="1:4" ht="24.75">
      <c r="A183" s="109">
        <v>7255000</v>
      </c>
      <c r="B183" s="57" t="s">
        <v>526</v>
      </c>
      <c r="C183" s="111">
        <v>3609104</v>
      </c>
      <c r="D183" s="109">
        <v>10247815</v>
      </c>
    </row>
    <row r="184" spans="1:4" ht="24.75">
      <c r="A184" s="149">
        <f>SUM(A181:A183)</f>
        <v>19174905</v>
      </c>
      <c r="B184" s="130" t="s">
        <v>527</v>
      </c>
      <c r="C184" s="329">
        <f>SUM(C181:C183)</f>
        <v>13288641</v>
      </c>
      <c r="D184" s="149">
        <f>SUM(D181:D183)</f>
        <v>20532274</v>
      </c>
    </row>
    <row r="185" spans="1:4" ht="24.75">
      <c r="A185" s="311" t="s">
        <v>71</v>
      </c>
      <c r="B185" s="57" t="s">
        <v>528</v>
      </c>
      <c r="C185" s="311" t="s">
        <v>71</v>
      </c>
      <c r="D185" s="109">
        <v>63505</v>
      </c>
    </row>
    <row r="186" spans="1:4" ht="24.75">
      <c r="A186" s="149"/>
      <c r="B186" s="191" t="s">
        <v>529</v>
      </c>
      <c r="C186" s="329"/>
      <c r="D186" s="149">
        <f>SUM(D185)</f>
        <v>63505</v>
      </c>
    </row>
    <row r="187" spans="1:4" ht="24.75">
      <c r="A187" s="338"/>
      <c r="B187" s="339" t="s">
        <v>530</v>
      </c>
      <c r="C187" s="340"/>
      <c r="D187" s="338"/>
    </row>
    <row r="188" spans="1:4" ht="24.75">
      <c r="A188" s="314">
        <f>SUM(A143+A156+A164+A169+A173+A176+A179+A184)</f>
        <v>451452154</v>
      </c>
      <c r="B188" s="341" t="s">
        <v>531</v>
      </c>
      <c r="C188" s="314">
        <f>SUM(C143+C156+C164+C169+C173+C176+C179+C184)</f>
        <v>378409038</v>
      </c>
      <c r="D188" s="314">
        <f>SUM(D143+D156+D164+D169+D173+D176+D179+D184+D186)</f>
        <v>435653427</v>
      </c>
    </row>
    <row r="189" spans="1:4" ht="24.75">
      <c r="A189" s="149"/>
      <c r="B189" s="342" t="s">
        <v>532</v>
      </c>
      <c r="C189" s="111"/>
      <c r="D189" s="149">
        <v>11713003</v>
      </c>
    </row>
    <row r="190" spans="1:4" ht="24.75">
      <c r="A190" s="117" t="s">
        <v>71</v>
      </c>
      <c r="B190" s="343" t="s">
        <v>533</v>
      </c>
      <c r="C190" s="108">
        <v>180163000</v>
      </c>
      <c r="D190" s="311" t="s">
        <v>71</v>
      </c>
    </row>
    <row r="191" spans="1:4" ht="24.75">
      <c r="A191" s="149">
        <f>SUM(A40+A137+A188)</f>
        <v>4539277716</v>
      </c>
      <c r="B191" s="292" t="s">
        <v>534</v>
      </c>
      <c r="C191" s="329">
        <f>SUM(C40+C137+C188+C190)</f>
        <v>4385000000</v>
      </c>
      <c r="D191" s="149">
        <f>SUM(D40+D137+D188+D189)</f>
        <v>4550090701</v>
      </c>
    </row>
    <row r="192" ht="12.75">
      <c r="B192" s="61" t="s">
        <v>535</v>
      </c>
    </row>
  </sheetData>
  <sheetProtection/>
  <mergeCells count="17">
    <mergeCell ref="C106:C107"/>
    <mergeCell ref="D106:D107"/>
    <mergeCell ref="A147:D147"/>
    <mergeCell ref="C152:C153"/>
    <mergeCell ref="D152:D153"/>
    <mergeCell ref="A50:D50"/>
    <mergeCell ref="A51:D51"/>
    <mergeCell ref="A54:D54"/>
    <mergeCell ref="C59:C60"/>
    <mergeCell ref="D59:D60"/>
    <mergeCell ref="A101:D101"/>
    <mergeCell ref="A1:D1"/>
    <mergeCell ref="C6:C7"/>
    <mergeCell ref="D6:D7"/>
    <mergeCell ref="A46:D46"/>
    <mergeCell ref="A47:D47"/>
    <mergeCell ref="A48:D48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2000 CUSTOM</dc:creator>
  <cp:keywords/>
  <dc:description/>
  <cp:lastModifiedBy>Nadia Yusuf Al-Bulushi</cp:lastModifiedBy>
  <cp:lastPrinted>2018-09-04T07:26:01Z</cp:lastPrinted>
  <dcterms:modified xsi:type="dcterms:W3CDTF">2018-10-02T06:25:02Z</dcterms:modified>
  <cp:category/>
  <cp:version/>
  <cp:contentType/>
  <cp:contentStatus/>
</cp:coreProperties>
</file>