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9435" windowHeight="4455"/>
  </bookViews>
  <sheets>
    <sheet name="جدول 1" sheetId="1" r:id="rId1"/>
    <sheet name="جدول 2" sheetId="2" r:id="rId2"/>
    <sheet name="جدول 2.1" sheetId="6" r:id="rId3"/>
    <sheet name="2.2" sheetId="7" r:id="rId4"/>
    <sheet name="3" sheetId="3" r:id="rId5"/>
    <sheet name="3.1" sheetId="4" r:id="rId6"/>
    <sheet name="3.2" sheetId="5" r:id="rId7"/>
    <sheet name="4" sheetId="8" r:id="rId8"/>
    <sheet name="4.1" sheetId="9" r:id="rId9"/>
    <sheet name="4.2" sheetId="10" r:id="rId10"/>
    <sheet name="4.3" sheetId="11" r:id="rId11"/>
    <sheet name="4.4" sheetId="12" r:id="rId12"/>
    <sheet name="4.5" sheetId="13" r:id="rId13"/>
    <sheet name="5" sheetId="14" r:id="rId14"/>
    <sheet name="5.1" sheetId="15" r:id="rId15"/>
    <sheet name="5.2" sheetId="16" r:id="rId16"/>
  </sheets>
  <calcPr calcId="145621"/>
</workbook>
</file>

<file path=xl/calcChain.xml><?xml version="1.0" encoding="utf-8"?>
<calcChain xmlns="http://schemas.openxmlformats.org/spreadsheetml/2006/main">
  <c r="D202" i="10" l="1"/>
  <c r="C202" i="10"/>
  <c r="A202" i="10"/>
  <c r="D197" i="10"/>
  <c r="C197" i="10"/>
  <c r="A197" i="10"/>
  <c r="D194" i="10"/>
  <c r="A194" i="10"/>
  <c r="D191" i="10"/>
  <c r="C191" i="10"/>
  <c r="A191" i="10"/>
  <c r="D188" i="10"/>
  <c r="C188" i="10"/>
  <c r="A188" i="10"/>
  <c r="D182" i="10"/>
  <c r="C182" i="10"/>
  <c r="A182" i="10"/>
  <c r="D174" i="10"/>
  <c r="C174" i="10"/>
  <c r="A174" i="10"/>
  <c r="D152" i="10"/>
  <c r="D204" i="10" s="1"/>
  <c r="C152" i="10"/>
  <c r="A152" i="10"/>
  <c r="A204" i="10" s="1"/>
  <c r="D143" i="10"/>
  <c r="C143" i="10"/>
  <c r="A143" i="10"/>
  <c r="D138" i="10"/>
  <c r="C138" i="10"/>
  <c r="A138" i="10"/>
  <c r="D78" i="10"/>
  <c r="D144" i="10" s="1"/>
  <c r="C78" i="10"/>
  <c r="C144" i="10" s="1"/>
  <c r="A78" i="10"/>
  <c r="A144" i="10" s="1"/>
  <c r="D36" i="10"/>
  <c r="C36" i="10"/>
  <c r="A36" i="10"/>
  <c r="D24" i="10"/>
  <c r="C24" i="10"/>
  <c r="A24" i="10"/>
  <c r="D14" i="10"/>
  <c r="D38" i="10" s="1"/>
  <c r="D206" i="10" s="1"/>
  <c r="C14" i="10"/>
  <c r="C38" i="10" s="1"/>
  <c r="A14" i="10"/>
  <c r="A38" i="10" s="1"/>
  <c r="A206" i="10" s="1"/>
  <c r="D78" i="8"/>
  <c r="C78" i="8"/>
  <c r="A78" i="8"/>
  <c r="C206" i="10" l="1"/>
  <c r="D40" i="16"/>
  <c r="C40" i="16"/>
  <c r="A40" i="16"/>
  <c r="D31" i="16"/>
  <c r="C31" i="16"/>
  <c r="A31" i="16"/>
  <c r="A41" i="16" s="1"/>
  <c r="D23" i="16"/>
  <c r="D41" i="16" s="1"/>
  <c r="C23" i="16"/>
  <c r="C41" i="16" s="1"/>
  <c r="A23" i="16"/>
  <c r="D15" i="16"/>
  <c r="C15" i="16"/>
  <c r="A15" i="16"/>
  <c r="E118" i="15"/>
  <c r="D118" i="15"/>
  <c r="A118" i="15"/>
  <c r="E109" i="15"/>
  <c r="D109" i="15"/>
  <c r="A109" i="15"/>
  <c r="E104" i="15"/>
  <c r="D104" i="15"/>
  <c r="A104" i="15"/>
  <c r="E85" i="15"/>
  <c r="D85" i="15"/>
  <c r="A85" i="15"/>
  <c r="E82" i="15"/>
  <c r="D82" i="15"/>
  <c r="A82" i="15"/>
  <c r="E78" i="15"/>
  <c r="D78" i="15"/>
  <c r="A78" i="15"/>
  <c r="E70" i="15"/>
  <c r="D70" i="15"/>
  <c r="A70" i="15"/>
  <c r="E60" i="15"/>
  <c r="D60" i="15"/>
  <c r="A60" i="15"/>
  <c r="E38" i="15"/>
  <c r="D38" i="15"/>
  <c r="A38" i="15"/>
  <c r="E35" i="15"/>
  <c r="D35" i="15"/>
  <c r="A35" i="15"/>
  <c r="E27" i="15"/>
  <c r="E119" i="15" s="1"/>
  <c r="D27" i="15"/>
  <c r="D119" i="15" s="1"/>
  <c r="A27" i="15"/>
  <c r="E21" i="15"/>
  <c r="D21" i="15"/>
  <c r="A21" i="15"/>
  <c r="A119" i="15" s="1"/>
  <c r="D79" i="14"/>
  <c r="C79" i="14"/>
  <c r="A79" i="14"/>
  <c r="D26" i="13"/>
  <c r="C26" i="13"/>
  <c r="A26" i="13"/>
  <c r="D23" i="13"/>
  <c r="C23" i="13"/>
  <c r="A23" i="13"/>
  <c r="D19" i="13"/>
  <c r="C19" i="13"/>
  <c r="A19" i="13"/>
  <c r="D15" i="13"/>
  <c r="D27" i="13" s="1"/>
  <c r="C15" i="13"/>
  <c r="C27" i="13" s="1"/>
  <c r="A15" i="13"/>
  <c r="A27" i="13" s="1"/>
  <c r="E127" i="12"/>
  <c r="D127" i="12"/>
  <c r="A127" i="12"/>
  <c r="E121" i="12"/>
  <c r="D121" i="12"/>
  <c r="A121" i="12"/>
  <c r="E117" i="12"/>
  <c r="D117" i="12"/>
  <c r="A117" i="12"/>
  <c r="E93" i="12"/>
  <c r="D93" i="12"/>
  <c r="A93" i="12"/>
  <c r="E89" i="12"/>
  <c r="D89" i="12"/>
  <c r="A89" i="12"/>
  <c r="E81" i="12"/>
  <c r="D81" i="12"/>
  <c r="A81" i="12"/>
  <c r="E71" i="12"/>
  <c r="D71" i="12"/>
  <c r="A71" i="12"/>
  <c r="E66" i="12"/>
  <c r="D66" i="12"/>
  <c r="A66" i="12"/>
  <c r="E42" i="12"/>
  <c r="D42" i="12"/>
  <c r="A42" i="12"/>
  <c r="E31" i="12"/>
  <c r="D31" i="12"/>
  <c r="A31" i="12"/>
  <c r="E24" i="12"/>
  <c r="E128" i="12" s="1"/>
  <c r="D24" i="12"/>
  <c r="D128" i="12" s="1"/>
  <c r="A24" i="12"/>
  <c r="A128" i="12" s="1"/>
  <c r="D74" i="11"/>
  <c r="C74" i="11"/>
  <c r="A74" i="11"/>
  <c r="D150" i="9"/>
  <c r="C150" i="9"/>
  <c r="A150" i="9"/>
  <c r="D141" i="9"/>
  <c r="C141" i="9"/>
  <c r="A141" i="9"/>
  <c r="D136" i="9"/>
  <c r="D133" i="9"/>
  <c r="C133" i="9"/>
  <c r="A133" i="9"/>
  <c r="D129" i="9"/>
  <c r="C129" i="9"/>
  <c r="A129" i="9"/>
  <c r="D107" i="9"/>
  <c r="C107" i="9"/>
  <c r="A107" i="9"/>
  <c r="D97" i="9"/>
  <c r="C97" i="9"/>
  <c r="A97" i="9"/>
  <c r="D87" i="9"/>
  <c r="C87" i="9"/>
  <c r="A87" i="9"/>
  <c r="D78" i="9"/>
  <c r="C78" i="9"/>
  <c r="A78" i="9"/>
  <c r="D74" i="9"/>
  <c r="C74" i="9"/>
  <c r="A74" i="9"/>
  <c r="D34" i="9"/>
  <c r="C34" i="9"/>
  <c r="A34" i="9"/>
  <c r="D26" i="9"/>
  <c r="D152" i="9" s="1"/>
  <c r="C26" i="9"/>
  <c r="C152" i="9" s="1"/>
  <c r="A26" i="9"/>
  <c r="A152" i="9" s="1"/>
  <c r="D46" i="7"/>
  <c r="C46" i="7"/>
  <c r="A46" i="7"/>
  <c r="D22" i="7"/>
  <c r="D48" i="7" s="1"/>
  <c r="C22" i="7"/>
  <c r="C48" i="7" s="1"/>
  <c r="A22" i="7"/>
  <c r="A48" i="7" s="1"/>
  <c r="E146" i="6"/>
  <c r="D146" i="6"/>
  <c r="A146" i="6"/>
  <c r="E141" i="6"/>
  <c r="D141" i="6"/>
  <c r="A141" i="6"/>
  <c r="E133" i="6"/>
  <c r="D133" i="6"/>
  <c r="A133" i="6"/>
  <c r="E128" i="6"/>
  <c r="D128" i="6"/>
  <c r="A128" i="6"/>
  <c r="E125" i="6"/>
  <c r="D125" i="6"/>
  <c r="A125" i="6"/>
  <c r="E120" i="6"/>
  <c r="D120" i="6"/>
  <c r="A120" i="6"/>
  <c r="E95" i="6"/>
  <c r="D95" i="6"/>
  <c r="A95" i="6"/>
  <c r="E85" i="6"/>
  <c r="D85" i="6"/>
  <c r="A85" i="6"/>
  <c r="E79" i="6"/>
  <c r="D79" i="6"/>
  <c r="A79" i="6"/>
  <c r="E75" i="6"/>
  <c r="D75" i="6"/>
  <c r="A75" i="6"/>
  <c r="E36" i="6"/>
  <c r="D36" i="6"/>
  <c r="A36" i="6"/>
  <c r="E26" i="6"/>
  <c r="E148" i="6" s="1"/>
  <c r="D26" i="6"/>
  <c r="D148" i="6" s="1"/>
  <c r="A26" i="6"/>
  <c r="A148" i="6" s="1"/>
  <c r="D20" i="5"/>
  <c r="C20" i="5"/>
  <c r="A20" i="5"/>
  <c r="D17" i="5"/>
  <c r="D21" i="5" s="1"/>
  <c r="C17" i="5"/>
  <c r="C21" i="5" s="1"/>
  <c r="A17" i="5"/>
  <c r="A21" i="5" s="1"/>
  <c r="D13" i="5"/>
  <c r="C13" i="5"/>
  <c r="A13" i="5"/>
  <c r="E21" i="4"/>
  <c r="D21" i="4"/>
  <c r="A21" i="4"/>
  <c r="E18" i="4"/>
  <c r="D18" i="4"/>
  <c r="A18" i="4"/>
  <c r="E14" i="4"/>
  <c r="D14" i="4"/>
  <c r="A14" i="4"/>
  <c r="E11" i="4"/>
  <c r="E22" i="4" s="1"/>
  <c r="D11" i="4"/>
  <c r="D22" i="4" s="1"/>
  <c r="A11" i="4"/>
  <c r="A22" i="4" s="1"/>
  <c r="D17" i="3"/>
  <c r="C17" i="3"/>
  <c r="A17" i="3"/>
  <c r="D14" i="3"/>
  <c r="C14" i="3"/>
  <c r="A14" i="3"/>
  <c r="D94" i="2"/>
  <c r="C94" i="2"/>
  <c r="A94" i="2"/>
  <c r="B14" i="1"/>
  <c r="F14" i="1"/>
  <c r="H14" i="1"/>
  <c r="B23" i="1"/>
  <c r="F23" i="1"/>
  <c r="H23" i="1"/>
  <c r="B33" i="1"/>
  <c r="F33" i="1"/>
  <c r="H33" i="1"/>
  <c r="B41" i="1"/>
  <c r="F41" i="1"/>
  <c r="H41" i="1"/>
  <c r="B62" i="1"/>
  <c r="B63" i="1" s="1"/>
  <c r="F62" i="1"/>
  <c r="H62" i="1"/>
  <c r="H63" i="1" s="1"/>
  <c r="F63" i="1"/>
  <c r="B69" i="1"/>
  <c r="F69" i="1"/>
  <c r="H69" i="1"/>
  <c r="B73" i="1"/>
  <c r="F73" i="1"/>
  <c r="F77" i="1" s="1"/>
  <c r="H73" i="1"/>
  <c r="B77" i="1"/>
  <c r="H77" i="1"/>
</calcChain>
</file>

<file path=xl/sharedStrings.xml><?xml version="1.0" encoding="utf-8"?>
<sst xmlns="http://schemas.openxmlformats.org/spreadsheetml/2006/main" count="1488" uniqueCount="641">
  <si>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</si>
  <si>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</si>
  <si>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</si>
  <si>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</si>
  <si>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</si>
  <si>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</si>
  <si>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</si>
  <si>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</si>
  <si>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صافي ايرادات النفط</t>
  </si>
  <si>
    <t>2)</t>
  </si>
  <si>
    <t>3)</t>
  </si>
  <si>
    <t>4)</t>
  </si>
  <si>
    <t>ايرادات رأسمالية              (ج 3)</t>
  </si>
  <si>
    <t>5)</t>
  </si>
  <si>
    <t>استردادات رأسمالية           (ج 3)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</si>
  <si>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</si>
  <si>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</si>
  <si>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</si>
  <si>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</si>
  <si>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</si>
  <si>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</si>
  <si>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</si>
  <si>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</si>
  <si>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</si>
  <si>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</si>
  <si>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 xml:space="preserve">جملة المصروفات الجارية </t>
  </si>
  <si>
    <t>(ب)</t>
  </si>
  <si>
    <t>المصروفات الاستثمارية :</t>
  </si>
  <si>
    <t>12)</t>
  </si>
  <si>
    <t>المصروفات الانمائية</t>
  </si>
  <si>
    <t>للوزارات المدنية                (ج 5)</t>
  </si>
  <si>
    <t>13)</t>
  </si>
  <si>
    <t>14)</t>
  </si>
  <si>
    <t>المصروفات الرأسمالية</t>
  </si>
  <si>
    <t>للوزارات المدنية               (ج 3/4)</t>
  </si>
  <si>
    <t>15)</t>
  </si>
  <si>
    <t>برنامج تنمية الموارد البشرية</t>
  </si>
  <si>
    <t>جملة المصروفات الاستثمارية</t>
  </si>
  <si>
    <t>(ج)</t>
  </si>
  <si>
    <t>المساهمات ودعم القطاع الخاص :</t>
  </si>
  <si>
    <t>18)</t>
  </si>
  <si>
    <t>19)</t>
  </si>
  <si>
    <t>دعم فوائد القروض الاسكانية</t>
  </si>
  <si>
    <t>20)</t>
  </si>
  <si>
    <t>21)</t>
  </si>
  <si>
    <t>مساهمات في مؤسسات محلية</t>
  </si>
  <si>
    <t>واقليمية ودولية</t>
  </si>
  <si>
    <t>22)</t>
  </si>
  <si>
    <t>23)</t>
  </si>
  <si>
    <t>جملة المساهمات ودعم القطاع الخاص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</si>
  <si>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</si>
  <si>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</si>
  <si>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</si>
  <si>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</si>
  <si>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</si>
  <si>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</si>
  <si>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</si>
  <si>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صافي الاقتراض :</t>
  </si>
  <si>
    <t>ـ  القروض المستلمة</t>
  </si>
  <si>
    <t>ـ  القروض المسددة</t>
  </si>
  <si>
    <t>28)</t>
  </si>
  <si>
    <t>صافي حصيلة اصدار السندات الحكومية :</t>
  </si>
  <si>
    <t>ـ اصدار سندات حكومية</t>
  </si>
  <si>
    <t xml:space="preserve">ـ سداد سندات حكومية </t>
  </si>
  <si>
    <t>29)</t>
  </si>
  <si>
    <t>30)</t>
  </si>
  <si>
    <t>صافي  حركة الحسابات الحكومية</t>
  </si>
  <si>
    <t>جملة وسائل التمويل</t>
  </si>
  <si>
    <t>ج = جدول</t>
  </si>
  <si>
    <t>ـ</t>
  </si>
  <si>
    <t xml:space="preserve"> (تابع ) جدول رقم (1)</t>
  </si>
  <si>
    <t>دعم القروض الميسرة للقطاع الخاص</t>
  </si>
  <si>
    <t>تمويل من الاحتياطيات</t>
  </si>
  <si>
    <t>في السنة المالية</t>
  </si>
  <si>
    <t xml:space="preserve">الفعلي  </t>
  </si>
  <si>
    <t>ايرادات جارية               (ج 2)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</si>
  <si>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</si>
  <si>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</si>
  <si>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</si>
  <si>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</si>
  <si>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</si>
  <si>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</si>
  <si>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</si>
  <si>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</si>
  <si>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</si>
  <si>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(13+14+15+16+17)</t>
  </si>
  <si>
    <t>مصروفات الوزارات المدنية      (ج 4)</t>
  </si>
  <si>
    <t>ـــ  1  ـــ</t>
  </si>
  <si>
    <t>ـــ  2  ـــ</t>
  </si>
  <si>
    <t>الحساب الختامي للدولة عن السنة  المالية 2006</t>
  </si>
  <si>
    <t>السنة المالية 2006</t>
  </si>
  <si>
    <r>
      <t>( تابع )</t>
    </r>
    <r>
      <rPr>
        <b/>
        <sz val="16"/>
        <rFont val="Simplified Arabic"/>
        <charset val="178"/>
      </rPr>
      <t xml:space="preserve"> الحساب الختامي للدولة عن السنة المالية 2006 </t>
    </r>
  </si>
  <si>
    <t>الدعم الحكومي لقطاع الكهرباء</t>
  </si>
  <si>
    <t>(19+20+21+22)</t>
  </si>
  <si>
    <t>اجمالي الانفاق العام (12+18+23)</t>
  </si>
  <si>
    <t>31)</t>
  </si>
  <si>
    <t xml:space="preserve"> ( 26+27+28+29+30)</t>
  </si>
  <si>
    <t>الفائض/ العجز الجاري( 6- 24)</t>
  </si>
  <si>
    <t>تابع جدول رقم (2)</t>
  </si>
  <si>
    <r>
      <t>( تابع )</t>
    </r>
    <r>
      <rPr>
        <b/>
        <sz val="14"/>
        <rFont val="Simplified Arabic"/>
        <charset val="178"/>
      </rPr>
      <t xml:space="preserve"> الايرادات الجارية الاخرى للوزارات والوحدات الحكومية</t>
    </r>
  </si>
  <si>
    <t xml:space="preserve">والهيئات العامة عن السنة المالية 2006                                                                    </t>
  </si>
  <si>
    <t>(بالريال العماني)</t>
  </si>
  <si>
    <t xml:space="preserve">مكتب نائب رئيس الوزراء لشئون مجلس الوزراء </t>
  </si>
  <si>
    <t xml:space="preserve">وزارة التعليم العالي </t>
  </si>
  <si>
    <t xml:space="preserve">وزارة الاقتصاد الوطني </t>
  </si>
  <si>
    <t xml:space="preserve">ميزانية معاشات ومكافات  ما بعد الخدمة </t>
  </si>
  <si>
    <t>وزارة الاوقاف والشئون الدينية</t>
  </si>
  <si>
    <t>مجلس الدولة</t>
  </si>
  <si>
    <t>جهاز الرقابة المالية للدولة</t>
  </si>
  <si>
    <t>الادعاء العام</t>
  </si>
  <si>
    <t>مكتب ممثل جلالة السلطان</t>
  </si>
  <si>
    <t>الهيئة العامة للصناعات الحرفية</t>
  </si>
  <si>
    <t xml:space="preserve">وزارة السياحة </t>
  </si>
  <si>
    <t>مجلس التعليم العالي</t>
  </si>
  <si>
    <t>وزارة القوى العاملة</t>
  </si>
  <si>
    <t>وزارة الدفاع</t>
  </si>
  <si>
    <t>وزارة المالية ( الحساب الخاص )</t>
  </si>
  <si>
    <t>شرطة عُمان السلطانية</t>
  </si>
  <si>
    <t>وزارة النفط والغاز ( النفط )</t>
  </si>
  <si>
    <t>وزارة المالية :</t>
  </si>
  <si>
    <t xml:space="preserve"> ـ تمويل مؤسسات اخرى</t>
  </si>
  <si>
    <t xml:space="preserve"> ـ اقتراض </t>
  </si>
  <si>
    <t>تنمية الموارد البشرية :</t>
  </si>
  <si>
    <t xml:space="preserve"> ـ وزارة الصحة</t>
  </si>
  <si>
    <t xml:space="preserve"> ـ وزارة التربية والتعليم </t>
  </si>
  <si>
    <t xml:space="preserve"> ـ وزارة القوى العاملة</t>
  </si>
  <si>
    <t xml:space="preserve"> ـ وزارة التعليم العالي</t>
  </si>
  <si>
    <t xml:space="preserve">احتياطي مخصص </t>
  </si>
  <si>
    <t>الاجمالي</t>
  </si>
  <si>
    <t>جدول رقم (2)</t>
  </si>
  <si>
    <t>الايرادات الجارية الاخرى للوزارات والوحدات الحكومية</t>
  </si>
  <si>
    <t>والهيئات العامة عن السنة  المالية 2006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</si>
  <si>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</si>
  <si>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</si>
  <si>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</si>
  <si>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</si>
  <si>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</si>
  <si>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</si>
  <si>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</si>
  <si>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</si>
  <si>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</si>
  <si>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</si>
  <si>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>وزارة الزراعة والثروة السمكية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</si>
  <si>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</si>
  <si>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</si>
  <si>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</si>
  <si>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</si>
  <si>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</si>
  <si>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</si>
  <si>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والكهرباء والمياه   </t>
  </si>
  <si>
    <t xml:space="preserve">وزارة البلديات الاقليمية والبيئة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</si>
  <si>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</si>
  <si>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</si>
  <si>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</si>
  <si>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</si>
  <si>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>مكتب مستشار جلالة السلطان لشئون التخطيط الاقتصادي</t>
  </si>
  <si>
    <t>مكتب مستشار جلالة السلطان للاتصالات الخارجية</t>
  </si>
  <si>
    <t>مجلس الشورى</t>
  </si>
  <si>
    <t>وزارة الخدمة المدنية</t>
  </si>
  <si>
    <t>اللجنة العليا لتخطيط المدن  ( الامانة العامة )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</si>
  <si>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</si>
  <si>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</si>
  <si>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</si>
  <si>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</si>
  <si>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</si>
  <si>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ــ 3 ــ</t>
  </si>
  <si>
    <t>ــ 4 ــ</t>
  </si>
  <si>
    <t>جدول رقم (3)</t>
  </si>
  <si>
    <t>الايرادات والاستردادات الرأسمالية للوزارات المدنية</t>
  </si>
  <si>
    <t xml:space="preserve"> عن السنة المالية 2006 </t>
  </si>
  <si>
    <t>الميزانية  المعتمدة</t>
  </si>
  <si>
    <t xml:space="preserve">الفعلي </t>
  </si>
  <si>
    <t>ايرادات رأسمالية :</t>
  </si>
  <si>
    <t>وزارة المالية</t>
  </si>
  <si>
    <t xml:space="preserve">وزارة الصحة </t>
  </si>
  <si>
    <t xml:space="preserve">وزارة الاسكان والكهرباء و المياه  </t>
  </si>
  <si>
    <t>اجمالي الايرادات الرأسمالية</t>
  </si>
  <si>
    <t>استردادات رأسمالية :</t>
  </si>
  <si>
    <t>وزارة المالية ( تمويل مؤسسات اخرى )</t>
  </si>
  <si>
    <t>اجمالي الاستردادات الرأسمالية</t>
  </si>
  <si>
    <t>ــ 9 ــ</t>
  </si>
  <si>
    <t>جدول رقم (1/3)</t>
  </si>
  <si>
    <t>الايرادات والاستردادات الرأسمالية للوزارات المدنية عن السنة المالية 2006</t>
  </si>
  <si>
    <t>حسب التخصصات الوظيفية</t>
  </si>
  <si>
    <t>قطاع الخدمات العامة :</t>
  </si>
  <si>
    <t>جملة قطاع الخدمات العامة</t>
  </si>
  <si>
    <t>قطاع الصحة :</t>
  </si>
  <si>
    <t>جملة قطاع الصحة</t>
  </si>
  <si>
    <t>قطاع الاسكان :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</si>
  <si>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 xml:space="preserve">السلطاني </t>
    </r>
  </si>
  <si>
    <t xml:space="preserve">وزارة الاسكان والكهرباء والمياه  (  الاسكان ) </t>
  </si>
  <si>
    <t>جملة قطاع الاسكان</t>
  </si>
  <si>
    <t>قطاع الطاقة والوقود :</t>
  </si>
  <si>
    <t xml:space="preserve">وزارة الاسكان والكهرباء والمياه (  الكهرباء )  </t>
  </si>
  <si>
    <t>جملة قطاع الطاقة والوقود</t>
  </si>
  <si>
    <t>جدول رقم (2/3)</t>
  </si>
  <si>
    <t>الايرادات والاستردادات الرأسمالية عن السنة المالية 2006</t>
  </si>
  <si>
    <t xml:space="preserve">حسب البنود </t>
  </si>
  <si>
    <t>ايرادات بيع مساكن اجتماعية ومباني حكومية</t>
  </si>
  <si>
    <t>ايرادات بيع اراضي حكومية</t>
  </si>
  <si>
    <t>تحويلات رأسمالية محلية</t>
  </si>
  <si>
    <t>استرداد اقساط القروض :</t>
  </si>
  <si>
    <t xml:space="preserve">استرداد قروض من هيئات ومؤسسات عامة 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</si>
  <si>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</si>
  <si>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</si>
  <si>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</si>
  <si>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</si>
  <si>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11 ـ</t>
  </si>
  <si>
    <t>جدول رقم (1/2)</t>
  </si>
  <si>
    <t xml:space="preserve">الايرادات الجارية الاخرى للوزارات والوحدات الحكومية </t>
  </si>
  <si>
    <t xml:space="preserve"> والهيئات العامة عن السنة المالية 2006</t>
  </si>
  <si>
    <t xml:space="preserve">حسب التخصصات الوظيفية </t>
  </si>
  <si>
    <t>مجلس المناقصات</t>
  </si>
  <si>
    <t>وزارة المالية  ( مخصصات الوزراء والوكلاء )</t>
  </si>
  <si>
    <t>مكتب نائب رئيس الوزراء لشئون مجلس الوزراء</t>
  </si>
  <si>
    <t>قطاع الامن والنظام العام :</t>
  </si>
  <si>
    <t>ديوان البلاط السلطاني ( محكمة القضاء الاداري )</t>
  </si>
  <si>
    <t xml:space="preserve">الادعاء العام </t>
  </si>
  <si>
    <t>جملة قطاع الامن والنظام العام</t>
  </si>
  <si>
    <t>ــ 5 ــ</t>
  </si>
  <si>
    <t>تابع جدول رقم (1/2)</t>
  </si>
  <si>
    <r>
      <t>( تابع )</t>
    </r>
    <r>
      <rPr>
        <b/>
        <sz val="14"/>
        <rFont val="Simplified Arabic"/>
        <charset val="178"/>
      </rPr>
      <t xml:space="preserve"> الايرادات الجارية الاخرى للوزارات والوحدات الحكومية </t>
    </r>
  </si>
  <si>
    <t>قطاع التعليم :</t>
  </si>
  <si>
    <t>وزارة الصحة ( المعاهد الصحية والمديرية العامة للتعليم والتدريب )</t>
  </si>
  <si>
    <t xml:space="preserve"> كلية السياحة</t>
  </si>
  <si>
    <t>وزارة التعليم العالي</t>
  </si>
  <si>
    <t xml:space="preserve">وزارة الاوقاف والشئون الدينية  ( معهد العلوم الشرعية )  </t>
  </si>
  <si>
    <t>مجلس التعليم العالى</t>
  </si>
  <si>
    <t>وزارة القوى العاملة (  التدريب المهني )</t>
  </si>
  <si>
    <t xml:space="preserve">وزارة التربية والتعليم </t>
  </si>
  <si>
    <t xml:space="preserve">وزارة القوى العاملة </t>
  </si>
  <si>
    <t>جملة قطاع التعليم</t>
  </si>
  <si>
    <t xml:space="preserve">وزارة الصحة ( تنمية الموارد البشرية ) </t>
  </si>
  <si>
    <t>قطاع الضمان والرعاية الاجتماعية :</t>
  </si>
  <si>
    <t>ميزانية معاشات ومكافات  ما بعد الخدمة</t>
  </si>
  <si>
    <t>وزارة القوى العاملة (  العمل )</t>
  </si>
  <si>
    <t>جملة قطاع الضمان والرعاية الاجتماعية</t>
  </si>
  <si>
    <t xml:space="preserve">وزارة  الاسكان والكهرباء والمياه (  الاسكان )  </t>
  </si>
  <si>
    <t xml:space="preserve">وزارة  الاسكان والكهرباء والمياه  (  المياه ) </t>
  </si>
  <si>
    <t>وزارة البلديات الاقليمية والبيئة وموارد المياه  (  البيئة )</t>
  </si>
  <si>
    <t>وزارة البلديات الاقليمية والبيئة وموارد المياه  (  موارد المياه )</t>
  </si>
  <si>
    <t>وزارة البلديات الاقليمية والبيئة وموارد المياه  (  البلديات الاقليمية )</t>
  </si>
  <si>
    <t xml:space="preserve"> اللجنة العليا لتخطيط المدن ( الامانة العامة )</t>
  </si>
  <si>
    <t>ــ 6 ــ</t>
  </si>
  <si>
    <t>قطاع  الثقافة والشئون الدينية :</t>
  </si>
  <si>
    <t xml:space="preserve">وزارة التراث والثقافة </t>
  </si>
  <si>
    <t>جملة قطاع الثقافة والشئون الدينية</t>
  </si>
  <si>
    <t xml:space="preserve">وزارة  الاسكان والكهرباء والمياه (  الكهرباء ) </t>
  </si>
  <si>
    <t>قطاع الزراعة وشئون الغابات والاسماك والصيد :</t>
  </si>
  <si>
    <t>جملة قطاع الزراعة وشئون الغابات والاسماك والصيد</t>
  </si>
  <si>
    <t>قطاع النقل والاتصالات :</t>
  </si>
  <si>
    <t xml:space="preserve">وزارة النقل والاتصالات (  النقل )  </t>
  </si>
  <si>
    <t xml:space="preserve">وزارة النقل والاتصالات (  الاتصالات )  </t>
  </si>
  <si>
    <t xml:space="preserve">هيئة تنظيم الاتصالات </t>
  </si>
  <si>
    <t>جملة قطاع النقل والاتصالات</t>
  </si>
  <si>
    <t>شئون اقتصادية اخرى :</t>
  </si>
  <si>
    <t>البنك المركزي العماني</t>
  </si>
  <si>
    <t>المركز العماني لترويج الاستثمار وتنمية الصادرات</t>
  </si>
  <si>
    <t>جملة شئون اقتصادية اخرى</t>
  </si>
  <si>
    <t>اخــــــــرى :</t>
  </si>
  <si>
    <t xml:space="preserve">  ـ تمويل مؤسسات اخرى</t>
  </si>
  <si>
    <t xml:space="preserve">  ـ اقتراض</t>
  </si>
  <si>
    <t>جملة قطاع الاخرى</t>
  </si>
  <si>
    <t>احتياطي مخصص</t>
  </si>
  <si>
    <t>ـ 7 ـ</t>
  </si>
  <si>
    <t>جدول رقم (2/2)</t>
  </si>
  <si>
    <t xml:space="preserve">الايرادات الجارية الاخرى عن السنة المالية 2006 </t>
  </si>
  <si>
    <t>حسب البنود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</si>
  <si>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</si>
  <si>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</si>
  <si>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</si>
  <si>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</si>
  <si>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الرسوم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</si>
  <si>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</si>
  <si>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</si>
  <si>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</si>
  <si>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الفنادق والملاهي    </t>
  </si>
  <si>
    <t xml:space="preserve">  رسوم امتياز مرافق     </t>
  </si>
  <si>
    <t xml:space="preserve">  رسوم محلية مختلفة</t>
  </si>
  <si>
    <t xml:space="preserve">  رسوم تراخيص خدمات الاتصالات </t>
  </si>
  <si>
    <t xml:space="preserve">  رسوم عبور المركبات للخارج من المنافذ البرية</t>
  </si>
  <si>
    <t xml:space="preserve">  ضريبة جمركية</t>
  </si>
  <si>
    <t>جملة ايرادات الضرائب والرسوم</t>
  </si>
  <si>
    <t>ب - ايرادات غير ضريبية :</t>
  </si>
  <si>
    <t xml:space="preserve">  ايرادات بيع الكهرباء</t>
  </si>
  <si>
    <t xml:space="preserve">  ايرادات كهرباء مختلفة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</si>
  <si>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</si>
  <si>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</si>
  <si>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</si>
  <si>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</si>
  <si>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</si>
  <si>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العامة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</si>
  <si>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</si>
  <si>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</si>
  <si>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</si>
  <si>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</si>
  <si>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</si>
  <si>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</si>
  <si>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</si>
  <si>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</si>
  <si>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</si>
  <si>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</si>
  <si>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</si>
  <si>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</si>
  <si>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( اخرى )</t>
  </si>
  <si>
    <t xml:space="preserve">  ايرادات اخرى ( نفطية )</t>
  </si>
  <si>
    <t>جملة الايرادات غير الضريبية</t>
  </si>
  <si>
    <t xml:space="preserve"> ج ـ احتياطي مخصص</t>
  </si>
  <si>
    <t>الاجمالي ( أ + ب + ج )</t>
  </si>
  <si>
    <t>جدول رقم (4)</t>
  </si>
  <si>
    <t>المصروفات الجارية للوزارات المدنية</t>
  </si>
  <si>
    <t>عن السنة المالية 2006</t>
  </si>
  <si>
    <t xml:space="preserve">وزارة  النقل والاتصالات </t>
  </si>
  <si>
    <t xml:space="preserve">وزارة  الاسكان والكهرباء والمياه    </t>
  </si>
  <si>
    <t xml:space="preserve">وزارة البلديات الاقليمية والبيئة وموارد المياه   </t>
  </si>
  <si>
    <t xml:space="preserve">وزارة الخدمة المدنية </t>
  </si>
  <si>
    <t>جدول رقم (1/4)</t>
  </si>
  <si>
    <t xml:space="preserve">المصروفات الجارية للوزارات المدنية عن السنة المالية 2006 </t>
  </si>
  <si>
    <t>1) قطاع الخدمات العامة :</t>
  </si>
  <si>
    <t>جهازالرقابة المالية للدولة</t>
  </si>
  <si>
    <t>شئون البلاط السلطاني</t>
  </si>
  <si>
    <t>3) قطاع الامن والنظام العام :</t>
  </si>
  <si>
    <t>ديوان البلاط السلطاني ( مخصصات الوزراء والشيوخ والحاشية )</t>
  </si>
  <si>
    <t>وزارة العدل</t>
  </si>
  <si>
    <t>4) قطاع التعليم :</t>
  </si>
  <si>
    <t xml:space="preserve">وزارة الخارجية ( المعهد الدبلوماسي ) </t>
  </si>
  <si>
    <t>دعم كلية السياحة</t>
  </si>
  <si>
    <t xml:space="preserve">وزارة الاوقاف والشئون الدينية ( معهد العلوم الشرعية ) </t>
  </si>
  <si>
    <t>مجلس البحث العلمي</t>
  </si>
  <si>
    <t xml:space="preserve">مجلس التعليم العالى </t>
  </si>
  <si>
    <t xml:space="preserve">وزارة القوى العاملة (  التدريب المهني ) </t>
  </si>
  <si>
    <t>ـ 14 ـ</t>
  </si>
  <si>
    <t>تابع جدول رقم (1/4)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</si>
  <si>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 عن السنة المالية 2006 </t>
    </r>
  </si>
  <si>
    <r>
      <t>تا</t>
    </r>
    <r>
      <rPr>
        <b/>
        <u/>
        <sz val="11"/>
        <rFont val="Simplified Arabic"/>
        <charset val="178"/>
      </rPr>
      <t>بع 4) قطاع التعليم</t>
    </r>
    <r>
      <rPr>
        <b/>
        <sz val="11"/>
        <rFont val="Simplified Arabic"/>
        <charset val="178"/>
      </rPr>
      <t xml:space="preserve"> :</t>
    </r>
  </si>
  <si>
    <t>وزارة الصحة ( ميزانية الاحلال )</t>
  </si>
  <si>
    <t>5) قطاع الصحة :</t>
  </si>
  <si>
    <t>6) قطاع الضمان والرعاية الاجتماعية :</t>
  </si>
  <si>
    <t xml:space="preserve">وزارة التنمية الاجتماعية </t>
  </si>
  <si>
    <t>دعم المواطنين والمؤسسات الاخرى</t>
  </si>
  <si>
    <t xml:space="preserve"> الهيئة العامة للتأمينات الاجتماعية</t>
  </si>
  <si>
    <t xml:space="preserve">ميزانية المساهمة في معاشات موظفي الحكومة العمانيين </t>
  </si>
  <si>
    <t xml:space="preserve">ميزانية معاشات ومكافآت ما بعد الخدمة  </t>
  </si>
  <si>
    <t xml:space="preserve">وزارة القوى العاملة  (  العمل ) </t>
  </si>
  <si>
    <t>7) قطاع الاسكان :</t>
  </si>
  <si>
    <t xml:space="preserve">وزارة  الاسكان والكهرباء والمياه  (  الاسكان )  </t>
  </si>
  <si>
    <r>
      <t>وزارة البلديات الاقليمية والبيئة وموارد المياه (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 البلديات الاقليمية ) </t>
    </r>
  </si>
  <si>
    <t xml:space="preserve">وزارة البلديات الاقليمية والبيئة وموارد المياه (  موارد المياه ) </t>
  </si>
  <si>
    <t xml:space="preserve">وزارة البلديات الاقليمية والبيئة وموارد المياه (  البيئة ) </t>
  </si>
  <si>
    <t>اللجنة العليا لتخطيط المدن( الامانة العامة )</t>
  </si>
  <si>
    <t>8) قطاع الثقافة والشئون الدينية :</t>
  </si>
  <si>
    <t>ديوان البلاط السلطاني مكتب ( مستشار جلالة السلطان للشئون الثقافية )</t>
  </si>
  <si>
    <t>دعم الهيئة القومية للكشافة والمرشدات</t>
  </si>
  <si>
    <t xml:space="preserve">دعم مؤسسة عُمان للصحافة والنشر والاعلان </t>
  </si>
  <si>
    <t>ــ 15 ــ</t>
  </si>
  <si>
    <t>9) قطاع الطاقة والوقود :</t>
  </si>
  <si>
    <t>10) قطاع الزراعة وشئون الغابات والاسماك والصيد :</t>
  </si>
  <si>
    <t xml:space="preserve">وزارة الزراعة والثروة السمكية ( ميزانية الاحلال ) </t>
  </si>
  <si>
    <t>11) قطاع التعدين والتصنيع والانشاء :</t>
  </si>
  <si>
    <t>المؤسسة العامة للمناطق الصناعية</t>
  </si>
  <si>
    <t>جملة قطاع التعدين والتصنيع والانشاء</t>
  </si>
  <si>
    <t>12) قطاع النقل والاتصالات :</t>
  </si>
  <si>
    <t xml:space="preserve">وزارة النقل والاتصالات (  النقل ) </t>
  </si>
  <si>
    <t xml:space="preserve">وزارة النقل والاتصالات (  الاتصالات ) </t>
  </si>
  <si>
    <t>هيئة تنظيم الاتصالات</t>
  </si>
  <si>
    <t>13) شئون اقتصادية اخرى :</t>
  </si>
  <si>
    <t>وزارة الاقتصاد الوطني</t>
  </si>
  <si>
    <t>دعم الهيئة العامة للمخازن والاحتياطي الغذائي</t>
  </si>
  <si>
    <t>دعم المركز العماني لترويج الاستثمار وتنمية الصادرات</t>
  </si>
  <si>
    <t>هيئة تقنية المعلومات</t>
  </si>
  <si>
    <t>ـ 16 ـ</t>
  </si>
  <si>
    <t>جدول رقم (2/4)</t>
  </si>
  <si>
    <t>المصروفات الجارية عن السنة المالية 2006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</si>
  <si>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</si>
  <si>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</si>
  <si>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</si>
  <si>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</si>
  <si>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</si>
  <si>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</si>
  <si>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</si>
  <si>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</si>
  <si>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</si>
  <si>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</si>
  <si>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</si>
  <si>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</si>
  <si>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</si>
  <si>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</si>
  <si>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</si>
  <si>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</si>
  <si>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</si>
  <si>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</si>
  <si>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</si>
  <si>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</si>
  <si>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</si>
  <si>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</si>
  <si>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</si>
  <si>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</si>
  <si>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</si>
  <si>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</si>
  <si>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</si>
  <si>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>منحة نهاية الخدمة للموظفين المعينين بغير طريق التعاقد</t>
  </si>
  <si>
    <t>جملة المستحقات الاخرى</t>
  </si>
  <si>
    <t xml:space="preserve"> المساهمة في نظام معاشات موظفي الحكومة العمانيين</t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</si>
  <si>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</si>
  <si>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</si>
  <si>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</si>
  <si>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</si>
  <si>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</si>
  <si>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</si>
  <si>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t>جدول رقم (3/4)</t>
  </si>
  <si>
    <t>المصروفات الرأسمالية للوزارات المدنية</t>
  </si>
  <si>
    <t xml:space="preserve">عن السنة المالية 2006 </t>
  </si>
  <si>
    <t xml:space="preserve">وزارة  الاسكان والكهرباء والمياه     </t>
  </si>
  <si>
    <t>ـ 21 ـ</t>
  </si>
  <si>
    <t>تابع جدول رقم (3/4)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</si>
  <si>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</t>
    </r>
  </si>
  <si>
    <t>اللجنة العليا لتخطيط المدن ( الامانة العامة )</t>
  </si>
  <si>
    <t>وزارة السياحة</t>
  </si>
  <si>
    <t>الاجمالـــــي</t>
  </si>
  <si>
    <t>ـ 22 ـ</t>
  </si>
  <si>
    <t>جدول رقم (4/4)</t>
  </si>
  <si>
    <t xml:space="preserve">المصروفات الرأسمالية للوزارات المدنية عن السنة المالية 2006 </t>
  </si>
  <si>
    <t>ديوان البلاط السطاني ( محكمة القضاء الاداري )</t>
  </si>
  <si>
    <t>وزارة الخارجية ( المعهد الدبلوماسي )</t>
  </si>
  <si>
    <t>ــ 23 ــ</t>
  </si>
  <si>
    <t>تابع جدول رقم (4/4)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</si>
  <si>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 عن السنة المالية 2006 </t>
    </r>
  </si>
  <si>
    <t xml:space="preserve">وزارة القوى العاملة (  العمل ) </t>
  </si>
  <si>
    <t>وزارة  الاسكان والكهرباء والمياه  (  الاسكان )</t>
  </si>
  <si>
    <t>وزارة  الاسكان والكهرباء والمياه  (  المياه )</t>
  </si>
  <si>
    <r>
      <t>وزارة البلديات الاقليمية والبيئة وموارد المياه (</t>
    </r>
    <r>
      <rPr>
        <sz val="11"/>
        <rFont val="Simplified Arabic"/>
        <charset val="178"/>
      </rPr>
      <t xml:space="preserve">  البلديات الاقليمية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) </t>
    </r>
  </si>
  <si>
    <t xml:space="preserve">وزارة البلديات الاقليمية والبيئة وموارد المياه (   موارد المياه ) </t>
  </si>
  <si>
    <t xml:space="preserve">وزارة البلديات الاقليمية والبيئة وموارد المياه (   البيئة ) </t>
  </si>
  <si>
    <t>قطاع الثقافة والشئون الدينية :</t>
  </si>
  <si>
    <t>ديوان البلاط السلطاني ( مكتب مستشار جلالة السلطان للشئون الثفافية )</t>
  </si>
  <si>
    <t xml:space="preserve">وزارة  الاسكان والكهرباء والمياه  (  الكهرباء )  </t>
  </si>
  <si>
    <t>جملة قطاع الطاقة والوفود</t>
  </si>
  <si>
    <t>ـ 24 ـ</t>
  </si>
  <si>
    <t xml:space="preserve">وزارة السياحة  </t>
  </si>
  <si>
    <t>ــ 25 ــ</t>
  </si>
  <si>
    <t>جدول رقم (5/4)</t>
  </si>
  <si>
    <t>المصروفات الرأسمالية عن السنة المالية 2006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</si>
  <si>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</si>
  <si>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</si>
  <si>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</si>
  <si>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</si>
  <si>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</si>
  <si>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</si>
  <si>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</si>
  <si>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</si>
  <si>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</si>
  <si>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</si>
  <si>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</si>
  <si>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</si>
  <si>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</si>
  <si>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</si>
  <si>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</si>
  <si>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</si>
  <si>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</si>
  <si>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</si>
  <si>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ــ 26 ــ</t>
  </si>
  <si>
    <t>جدول رقم (5)</t>
  </si>
  <si>
    <t>المصروفات الانمائية للوزارات المدنية</t>
  </si>
  <si>
    <t>ــ 27 ــ</t>
  </si>
  <si>
    <t>تابع جدول رقم (5)</t>
  </si>
  <si>
    <r>
      <t>( تابع )</t>
    </r>
    <r>
      <rPr>
        <b/>
        <sz val="14"/>
        <rFont val="Simplified Arabic"/>
        <charset val="178"/>
      </rPr>
      <t xml:space="preserve"> المصروفات الانمائية للوزارات المدنية</t>
    </r>
  </si>
  <si>
    <t>دعم المؤسسة العامة للمناطق الصناعية</t>
  </si>
  <si>
    <t>دعم سوق مسقط للاوراق المالية</t>
  </si>
  <si>
    <t xml:space="preserve">هيئة تقنية المعلومات </t>
  </si>
  <si>
    <t>الصرف الفعلي المقدر</t>
  </si>
  <si>
    <t>ــ 28 ــ</t>
  </si>
  <si>
    <t>جدول رقم (1/5)</t>
  </si>
  <si>
    <t xml:space="preserve">المصروفات الانمائية للوزارات المدنية عن السنة المالية 2006 </t>
  </si>
  <si>
    <t xml:space="preserve"> حسب التخصصات الوظيفية  </t>
  </si>
  <si>
    <t>وزارة المالية  ( اعتماد غير موزع )</t>
  </si>
  <si>
    <t>ــ 29 ــ</t>
  </si>
  <si>
    <t>تابع جدول  رقم (1/5)</t>
  </si>
  <si>
    <r>
      <t xml:space="preserve">( تابع ) </t>
    </r>
    <r>
      <rPr>
        <b/>
        <sz val="14"/>
        <rFont val="Simplified Arabic"/>
        <charset val="178"/>
      </rPr>
      <t xml:space="preserve">المصروفات الانمائية للوزارات المدنية عن السنة المالية 2006 </t>
    </r>
  </si>
  <si>
    <t>وزارة الاسكان والكهرباء والمياه  (  الاسكان )</t>
  </si>
  <si>
    <t xml:space="preserve">وزارة الاسكان والكهرباء والمياه  (  المياه )  </t>
  </si>
  <si>
    <r>
      <t xml:space="preserve">وزارة البلديات الاقليمية والبيئة وموارد المياه </t>
    </r>
    <r>
      <rPr>
        <sz val="10"/>
        <rFont val="Simplified Arabic"/>
        <charset val="178"/>
      </rPr>
      <t>(  البلديات الاقليمية )</t>
    </r>
  </si>
  <si>
    <t>ديوان البلاط السلطاني ( مكتب مستشار جلالة السلطان للشئون الثقافية )</t>
  </si>
  <si>
    <t xml:space="preserve">الهيئة العامة للصناعات الحرفية </t>
  </si>
  <si>
    <t>ـ 30 ـ</t>
  </si>
  <si>
    <t>تابع جدول رقم (1/5)</t>
  </si>
  <si>
    <t>قطاع التعدين والتصنيع والانشاء :</t>
  </si>
  <si>
    <t xml:space="preserve"> دعم المؤسسة العامة للمناطق الصناعية</t>
  </si>
  <si>
    <t>جملة قطاع  التعدين والتصنيع والانشاء</t>
  </si>
  <si>
    <t>ــ 31 ــ</t>
  </si>
  <si>
    <t>جدول رقم (5/ 2 )</t>
  </si>
  <si>
    <t xml:space="preserve">حسب القطاعات  </t>
  </si>
  <si>
    <t>(  بالريال العماني)</t>
  </si>
  <si>
    <t>(1)  قطاع الانتاج السلعي  :</t>
  </si>
  <si>
    <t>النفط الخام</t>
  </si>
  <si>
    <t xml:space="preserve">الغاز الطبيعي 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</si>
  <si>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</si>
  <si>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</si>
  <si>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</si>
  <si>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</si>
  <si>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</si>
  <si>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</si>
  <si>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</si>
  <si>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</si>
  <si>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</si>
  <si>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</si>
  <si>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</si>
  <si>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</si>
  <si>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</si>
  <si>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</si>
  <si>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</si>
  <si>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</si>
  <si>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</si>
  <si>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</si>
  <si>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</si>
  <si>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</si>
  <si>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</si>
  <si>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</si>
  <si>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</si>
  <si>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</si>
  <si>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</si>
  <si>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</si>
  <si>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</si>
  <si>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</si>
  <si>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</si>
  <si>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</si>
  <si>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</si>
  <si>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ــ 32 ــ</t>
  </si>
  <si>
    <t>ــ 12 ــ</t>
  </si>
  <si>
    <t>تابع جدول رقم (4)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</si>
  <si>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</t>
    </r>
  </si>
  <si>
    <t>وزارة المالية  ( مخصصات الوزارء والوكلاء )</t>
  </si>
  <si>
    <t>دعم الهيئات العامة</t>
  </si>
  <si>
    <t xml:space="preserve">ميزانية معاشات ومكافآت ما بعد الخدمة </t>
  </si>
  <si>
    <t>وزارة الصحة  ( ميزانية الاحلال )</t>
  </si>
  <si>
    <t xml:space="preserve">وزارة  الزراعة والثروة السمكية ( ميزانية الاحلال ) </t>
  </si>
  <si>
    <t>ــ 13 ــ</t>
  </si>
  <si>
    <t>ــ 17 ــ</t>
  </si>
  <si>
    <t>تابع جدول رقم (2/4)</t>
  </si>
  <si>
    <r>
      <t>( تابع )</t>
    </r>
    <r>
      <rPr>
        <b/>
        <sz val="14"/>
        <rFont val="Simplified Arabic"/>
        <charset val="178"/>
      </rPr>
      <t xml:space="preserve"> المصروفات الجارية عن السنة المالية 2006</t>
    </r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</si>
  <si>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</si>
  <si>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</si>
  <si>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</si>
  <si>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</si>
  <si>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</si>
  <si>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</si>
  <si>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</si>
  <si>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</si>
  <si>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</si>
  <si>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</si>
  <si>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</si>
  <si>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</si>
  <si>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</si>
  <si>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</si>
  <si>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</si>
  <si>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</si>
  <si>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</si>
  <si>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</si>
  <si>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</si>
  <si>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</si>
  <si>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</si>
  <si>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</si>
  <si>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</si>
  <si>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</si>
  <si>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</si>
  <si>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</si>
  <si>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</si>
  <si>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</si>
  <si>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</si>
  <si>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</si>
  <si>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</si>
  <si>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18 ـ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</si>
  <si>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</si>
  <si>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</si>
  <si>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</si>
  <si>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</si>
  <si>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</si>
  <si>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</si>
  <si>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</si>
  <si>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</si>
  <si>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</si>
  <si>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</si>
  <si>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</si>
  <si>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</si>
  <si>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</si>
  <si>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</si>
  <si>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</si>
  <si>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</si>
  <si>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</si>
  <si>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</si>
  <si>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</si>
  <si>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</si>
  <si>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</si>
  <si>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</si>
  <si>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جملة مصروفات خدمات حكومية</t>
  </si>
  <si>
    <t>(ب) مجموع المستلزمات السلعية والخدمية (1+2+3+4)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</si>
  <si>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</si>
  <si>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</si>
  <si>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</si>
  <si>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</si>
  <si>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</si>
  <si>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 xml:space="preserve">    الهيئات والمؤسسات ( المالية ) :</t>
  </si>
  <si>
    <t xml:space="preserve">    الهيئات والمؤسسات المالية</t>
  </si>
  <si>
    <t>جملة الدعـــــــــــــــم</t>
  </si>
  <si>
    <t>ــ 19 ــ</t>
  </si>
  <si>
    <t>2) تحويلات للهيئات والمؤسسات التي لا تهدف للكسب :</t>
  </si>
  <si>
    <t xml:space="preserve">    تحويلات للاندية والاتحادات الرياضية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</si>
  <si>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</si>
  <si>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</si>
  <si>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</si>
  <si>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</si>
  <si>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</si>
  <si>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</si>
  <si>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</si>
  <si>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</si>
  <si>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</si>
  <si>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</si>
  <si>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مخصصات تنمية ريفية</t>
  </si>
  <si>
    <t xml:space="preserve">    دعم الحرف</t>
  </si>
  <si>
    <t xml:space="preserve">ـ </t>
  </si>
  <si>
    <t xml:space="preserve">    دعم البسور </t>
  </si>
  <si>
    <t xml:space="preserve">    خسائر بيع البسور</t>
  </si>
  <si>
    <t>جملة الدعم للمواطنين</t>
  </si>
  <si>
    <t xml:space="preserve"> تعويضات الحوادث  :</t>
  </si>
  <si>
    <t xml:space="preserve">5)  تعويضات الضرر عن الحوادث 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</si>
  <si>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</si>
  <si>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</si>
  <si>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</si>
  <si>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</si>
  <si>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</si>
  <si>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</si>
  <si>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</si>
  <si>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</si>
  <si>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</si>
  <si>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</si>
  <si>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</si>
  <si>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</si>
  <si>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</si>
  <si>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</si>
  <si>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</si>
  <si>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</si>
  <si>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20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</si>
</sst>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164" formatCode="0.0\ "/>
    <numFmt numFmtId="165" formatCode="_(* #,##0_);_(* \(#,##0.0\);_(* &quot;-&quot;_);_(@_)"/>
    <numFmt numFmtId="166" formatCode="_(* #,##0.0_);_(* \(#,##0.0\);_(* &quot;-&quot;_);_(@_)"/>
    <numFmt numFmtId="167" formatCode="_(* #,##0.0_);_(* \(#,##0.00\);_(* &quot;-&quot;_);_(@_)"/>
    <numFmt numFmtId="168" formatCode="###\ ###\ ##0\ "/>
    <numFmt numFmtId="169" formatCode="###\ ###\ ###\ "/>
    <numFmt numFmtId="170" formatCode="###\ ###\ \ "/>
    <numFmt numFmtId="171" formatCode="###\ ###\ "/>
    <numFmt numFmtId="172" formatCode="yyyy/mm/dd\ "/>
    <numFmt numFmtId="173" formatCode="###\ ###\ ##0"/>
    <numFmt numFmtId="174" formatCode="_(* #,##0_);_(* \(###\ ##0\);_(* &quot;-&quot;_);_(@_)"/>
  </numFmts>
  <fonts count="31" x14ac:knownFonts="1">
    <font>
      <sz val="10"/>
      <name val="Arial"/>
      <charset val="178"/>
    </font>
    <font>
      <b/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sz val="10"/>
      <name val="Traditional Arabic"/>
      <charset val="178"/>
    </font>
    <font>
      <b/>
      <sz val="12"/>
      <name val="Traditional Arabic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  <font>
      <b/>
      <sz val="11"/>
      <name val="Monotype Koufi"/>
      <charset val="178"/>
    </font>
    <font>
      <b/>
      <sz val="10"/>
      <name val="Simplified Arabic"/>
      <charset val="178"/>
    </font>
    <font>
      <b/>
      <u/>
      <sz val="10"/>
      <name val="Arial"/>
      <family val="2"/>
      <charset val="178"/>
    </font>
    <font>
      <b/>
      <sz val="10"/>
      <name val="Arial"/>
      <family val="2"/>
    </font>
    <font>
      <b/>
      <sz val="9"/>
      <name val="Simplified Arabic"/>
      <charset val="178"/>
    </font>
    <font>
      <b/>
      <u/>
      <sz val="11"/>
      <name val="Simplified Arabic"/>
      <charset val="178"/>
    </font>
    <font>
      <sz val="10"/>
      <name val="Simplified Arabic"/>
      <charset val="178"/>
    </font>
    <font>
      <sz val="11"/>
      <name val="Simplified Arabic"/>
      <charset val="178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right" vertical="center"/>
    </xf>
    <xf numFmtId="166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164" fontId="3" fillId="0" borderId="8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readingOrder="2"/>
    </xf>
    <xf numFmtId="0" fontId="8" fillId="0" borderId="9" xfId="0" quotePrefix="1" applyFont="1" applyBorder="1" applyAlignment="1">
      <alignment horizontal="right" vertical="center" readingOrder="2"/>
    </xf>
    <xf numFmtId="0" fontId="7" fillId="0" borderId="9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right" vertical="center" readingOrder="2"/>
    </xf>
    <xf numFmtId="0" fontId="8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3" fillId="0" borderId="10" xfId="0" applyFont="1" applyBorder="1" applyAlignment="1">
      <alignment horizontal="right" vertical="center" readingOrder="2"/>
    </xf>
    <xf numFmtId="0" fontId="3" fillId="0" borderId="8" xfId="0" applyFont="1" applyBorder="1" applyAlignment="1">
      <alignment horizontal="centerContinuous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164" fontId="11" fillId="0" borderId="1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6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readingOrder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right" vertical="center" readingOrder="2"/>
    </xf>
    <xf numFmtId="167" fontId="11" fillId="0" borderId="13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 readingOrder="2"/>
    </xf>
    <xf numFmtId="0" fontId="9" fillId="0" borderId="7" xfId="0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 readingOrder="2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11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readingOrder="2"/>
    </xf>
    <xf numFmtId="0" fontId="3" fillId="0" borderId="7" xfId="0" applyFont="1" applyBorder="1" applyAlignment="1">
      <alignment vertical="center"/>
    </xf>
    <xf numFmtId="168" fontId="11" fillId="0" borderId="8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68" fontId="11" fillId="0" borderId="5" xfId="0" applyNumberFormat="1" applyFont="1" applyBorder="1" applyAlignment="1">
      <alignment horizontal="right" vertical="center"/>
    </xf>
    <xf numFmtId="168" fontId="11" fillId="0" borderId="6" xfId="0" applyNumberFormat="1" applyFont="1" applyBorder="1" applyAlignment="1">
      <alignment horizontal="right" vertical="center"/>
    </xf>
    <xf numFmtId="168" fontId="11" fillId="0" borderId="6" xfId="0" applyNumberFormat="1" applyFont="1" applyBorder="1" applyAlignment="1">
      <alignment vertical="center"/>
    </xf>
    <xf numFmtId="168" fontId="11" fillId="0" borderId="5" xfId="0" applyNumberFormat="1" applyFont="1" applyBorder="1" applyAlignment="1">
      <alignment horizontal="center" vertical="center"/>
    </xf>
    <xf numFmtId="168" fontId="11" fillId="0" borderId="5" xfId="0" applyNumberFormat="1" applyFont="1" applyBorder="1" applyAlignment="1">
      <alignment vertical="center"/>
    </xf>
    <xf numFmtId="168" fontId="11" fillId="0" borderId="6" xfId="0" applyNumberFormat="1" applyFont="1" applyBorder="1" applyAlignment="1">
      <alignment horizontal="center" vertical="center"/>
    </xf>
    <xf numFmtId="168" fontId="15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8" fontId="15" fillId="0" borderId="5" xfId="0" applyNumberFormat="1" applyFont="1" applyBorder="1" applyAlignment="1">
      <alignment vertical="center"/>
    </xf>
    <xf numFmtId="168" fontId="11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8" fontId="16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8" fontId="1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vertical="center"/>
    </xf>
    <xf numFmtId="168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8" fontId="11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68" fontId="11" fillId="0" borderId="6" xfId="0" applyNumberFormat="1" applyFont="1" applyBorder="1" applyAlignment="1"/>
    <xf numFmtId="168" fontId="11" fillId="0" borderId="5" xfId="0" applyNumberFormat="1" applyFont="1" applyBorder="1" applyAlignment="1"/>
    <xf numFmtId="168" fontId="11" fillId="0" borderId="14" xfId="0" applyNumberFormat="1" applyFont="1" applyBorder="1" applyAlignment="1">
      <alignment vertical="center"/>
    </xf>
    <xf numFmtId="0" fontId="8" fillId="0" borderId="0" xfId="0" quotePrefix="1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169" fontId="3" fillId="0" borderId="8" xfId="0" applyNumberFormat="1" applyFont="1" applyBorder="1"/>
    <xf numFmtId="0" fontId="10" fillId="0" borderId="2" xfId="0" applyFont="1" applyBorder="1"/>
    <xf numFmtId="169" fontId="3" fillId="0" borderId="2" xfId="0" applyNumberFormat="1" applyFont="1" applyBorder="1"/>
    <xf numFmtId="169" fontId="11" fillId="0" borderId="6" xfId="0" applyNumberFormat="1" applyFont="1" applyBorder="1"/>
    <xf numFmtId="0" fontId="9" fillId="0" borderId="5" xfId="0" quotePrefix="1" applyFont="1" applyBorder="1" applyAlignment="1">
      <alignment horizontal="right"/>
    </xf>
    <xf numFmtId="169" fontId="11" fillId="0" borderId="5" xfId="0" applyNumberFormat="1" applyFont="1" applyBorder="1" applyAlignment="1">
      <alignment horizontal="right"/>
    </xf>
    <xf numFmtId="169" fontId="11" fillId="0" borderId="6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169" fontId="11" fillId="0" borderId="5" xfId="0" applyNumberFormat="1" applyFont="1" applyBorder="1"/>
    <xf numFmtId="169" fontId="11" fillId="0" borderId="5" xfId="0" applyNumberFormat="1" applyFont="1" applyBorder="1" applyAlignment="1">
      <alignment horizontal="center"/>
    </xf>
    <xf numFmtId="0" fontId="9" fillId="0" borderId="5" xfId="0" applyFont="1" applyBorder="1"/>
    <xf numFmtId="169" fontId="16" fillId="0" borderId="13" xfId="0" applyNumberFormat="1" applyFont="1" applyBorder="1"/>
    <xf numFmtId="0" fontId="8" fillId="0" borderId="12" xfId="0" applyFont="1" applyBorder="1" applyAlignment="1">
      <alignment horizontal="center"/>
    </xf>
    <xf numFmtId="169" fontId="16" fillId="0" borderId="12" xfId="0" applyNumberFormat="1" applyFont="1" applyBorder="1"/>
    <xf numFmtId="169" fontId="11" fillId="0" borderId="13" xfId="0" applyNumberFormat="1" applyFont="1" applyBorder="1"/>
    <xf numFmtId="169" fontId="16" fillId="0" borderId="6" xfId="0" applyNumberFormat="1" applyFont="1" applyBorder="1"/>
    <xf numFmtId="0" fontId="10" fillId="0" borderId="5" xfId="0" applyFont="1" applyBorder="1"/>
    <xf numFmtId="169" fontId="16" fillId="0" borderId="5" xfId="0" applyNumberFormat="1" applyFont="1" applyBorder="1"/>
    <xf numFmtId="170" fontId="3" fillId="0" borderId="0" xfId="0" applyNumberFormat="1" applyFont="1" applyBorder="1"/>
    <xf numFmtId="0" fontId="8" fillId="0" borderId="0" xfId="0" applyFont="1" applyBorder="1" applyAlignment="1">
      <alignment horizontal="center"/>
    </xf>
    <xf numFmtId="171" fontId="3" fillId="0" borderId="0" xfId="0" applyNumberFormat="1" applyFont="1" applyBorder="1"/>
    <xf numFmtId="0" fontId="19" fillId="0" borderId="0" xfId="0" applyFont="1" applyAlignment="1">
      <alignment horizontal="centerContinuous"/>
    </xf>
    <xf numFmtId="0" fontId="3" fillId="0" borderId="4" xfId="0" applyFont="1" applyBorder="1"/>
    <xf numFmtId="0" fontId="20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readingOrder="2"/>
    </xf>
    <xf numFmtId="0" fontId="6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9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169" fontId="6" fillId="0" borderId="8" xfId="0" applyNumberFormat="1" applyFont="1" applyBorder="1" applyAlignment="1">
      <alignment horizontal="center"/>
    </xf>
    <xf numFmtId="169" fontId="3" fillId="0" borderId="6" xfId="0" applyNumberFormat="1" applyFont="1" applyBorder="1"/>
    <xf numFmtId="0" fontId="8" fillId="0" borderId="9" xfId="0" applyFont="1" applyBorder="1" applyAlignment="1">
      <alignment horizontal="right" readingOrder="2"/>
    </xf>
    <xf numFmtId="0" fontId="10" fillId="0" borderId="0" xfId="0" applyFont="1" applyBorder="1"/>
    <xf numFmtId="0" fontId="3" fillId="0" borderId="10" xfId="0" applyFont="1" applyBorder="1" applyAlignment="1">
      <alignment horizontal="right"/>
    </xf>
    <xf numFmtId="0" fontId="9" fillId="0" borderId="0" xfId="0" applyFont="1" applyBorder="1"/>
    <xf numFmtId="0" fontId="8" fillId="0" borderId="3" xfId="0" applyFont="1" applyBorder="1" applyAlignment="1">
      <alignment horizontal="right"/>
    </xf>
    <xf numFmtId="169" fontId="11" fillId="0" borderId="13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9" fontId="11" fillId="0" borderId="6" xfId="0" applyNumberFormat="1" applyFont="1" applyBorder="1" applyAlignment="1">
      <alignment horizontal="center"/>
    </xf>
    <xf numFmtId="0" fontId="21" fillId="0" borderId="1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69" fontId="16" fillId="0" borderId="8" xfId="0" applyNumberFormat="1" applyFont="1" applyBorder="1"/>
    <xf numFmtId="0" fontId="3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69" fontId="16" fillId="0" borderId="2" xfId="0" applyNumberFormat="1" applyFont="1" applyBorder="1"/>
    <xf numFmtId="169" fontId="11" fillId="0" borderId="8" xfId="0" applyNumberFormat="1" applyFont="1" applyBorder="1"/>
    <xf numFmtId="169" fontId="11" fillId="0" borderId="2" xfId="0" applyNumberFormat="1" applyFont="1" applyBorder="1"/>
    <xf numFmtId="169" fontId="11" fillId="0" borderId="14" xfId="0" applyNumberFormat="1" applyFont="1" applyBorder="1" applyAlignment="1">
      <alignment horizontal="right"/>
    </xf>
    <xf numFmtId="41" fontId="11" fillId="0" borderId="14" xfId="0" applyNumberFormat="1" applyFont="1" applyBorder="1"/>
    <xf numFmtId="41" fontId="11" fillId="0" borderId="6" xfId="0" applyNumberFormat="1" applyFont="1" applyBorder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3" fillId="0" borderId="13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172" fontId="2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8" fontId="23" fillId="0" borderId="8" xfId="0" applyNumberFormat="1" applyFont="1" applyBorder="1" applyAlignment="1">
      <alignment horizontal="right" vertical="center"/>
    </xf>
    <xf numFmtId="172" fontId="8" fillId="0" borderId="9" xfId="0" applyNumberFormat="1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right" vertical="center"/>
    </xf>
    <xf numFmtId="168" fontId="11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 readingOrder="2"/>
    </xf>
    <xf numFmtId="168" fontId="3" fillId="0" borderId="8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right" vertical="center"/>
    </xf>
    <xf numFmtId="168" fontId="1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readingOrder="2"/>
    </xf>
    <xf numFmtId="173" fontId="3" fillId="0" borderId="8" xfId="0" applyNumberFormat="1" applyFont="1" applyBorder="1"/>
    <xf numFmtId="173" fontId="3" fillId="0" borderId="2" xfId="0" applyNumberFormat="1" applyFont="1" applyBorder="1"/>
    <xf numFmtId="173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3" fontId="11" fillId="0" borderId="5" xfId="0" applyNumberFormat="1" applyFont="1" applyBorder="1" applyAlignment="1">
      <alignment vertical="center"/>
    </xf>
    <xf numFmtId="173" fontId="11" fillId="0" borderId="6" xfId="0" applyNumberFormat="1" applyFont="1" applyBorder="1" applyAlignment="1">
      <alignment horizontal="right" vertical="center"/>
    </xf>
    <xf numFmtId="173" fontId="11" fillId="0" borderId="5" xfId="0" applyNumberFormat="1" applyFont="1" applyBorder="1" applyAlignment="1">
      <alignment horizontal="right" vertical="center"/>
    </xf>
    <xf numFmtId="173" fontId="11" fillId="0" borderId="6" xfId="0" applyNumberFormat="1" applyFont="1" applyBorder="1" applyAlignment="1">
      <alignment horizontal="center" vertical="center"/>
    </xf>
    <xf numFmtId="173" fontId="11" fillId="0" borderId="5" xfId="0" applyNumberFormat="1" applyFont="1" applyBorder="1" applyAlignment="1">
      <alignment horizontal="center" vertical="center"/>
    </xf>
    <xf numFmtId="173" fontId="16" fillId="0" borderId="8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3" fontId="16" fillId="0" borderId="2" xfId="0" applyNumberFormat="1" applyFont="1" applyBorder="1" applyAlignment="1">
      <alignment vertical="center"/>
    </xf>
    <xf numFmtId="173" fontId="11" fillId="0" borderId="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3" fontId="11" fillId="0" borderId="2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174" fontId="11" fillId="0" borderId="6" xfId="0" applyNumberFormat="1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173" fontId="11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readingOrder="1"/>
    </xf>
    <xf numFmtId="173" fontId="16" fillId="0" borderId="13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3" fontId="16" fillId="0" borderId="1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right" vertical="center"/>
    </xf>
    <xf numFmtId="168" fontId="11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right" vertical="center" readingOrder="2"/>
    </xf>
    <xf numFmtId="168" fontId="3" fillId="0" borderId="2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 readingOrder="2"/>
    </xf>
    <xf numFmtId="0" fontId="10" fillId="0" borderId="5" xfId="0" applyFont="1" applyBorder="1" applyAlignment="1">
      <alignment horizontal="right" vertical="center" readingOrder="2"/>
    </xf>
    <xf numFmtId="0" fontId="9" fillId="0" borderId="7" xfId="0" applyFont="1" applyBorder="1" applyAlignment="1">
      <alignment horizontal="right" vertical="center" readingOrder="2"/>
    </xf>
    <xf numFmtId="0" fontId="22" fillId="0" borderId="0" xfId="0" applyFont="1" applyAlignment="1">
      <alignment horizontal="center" vertical="center"/>
    </xf>
    <xf numFmtId="0" fontId="4" fillId="0" borderId="0" xfId="0" applyFont="1"/>
    <xf numFmtId="0" fontId="8" fillId="0" borderId="14" xfId="0" applyFont="1" applyBorder="1" applyAlignment="1">
      <alignment horizontal="center" vertical="center" readingOrder="2"/>
    </xf>
    <xf numFmtId="0" fontId="6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168" fontId="16" fillId="0" borderId="8" xfId="0" applyNumberFormat="1" applyFont="1" applyBorder="1" applyAlignment="1">
      <alignment vertical="center"/>
    </xf>
    <xf numFmtId="168" fontId="16" fillId="0" borderId="5" xfId="0" applyNumberFormat="1" applyFont="1" applyBorder="1" applyAlignment="1">
      <alignment vertical="center"/>
    </xf>
    <xf numFmtId="168" fontId="16" fillId="0" borderId="6" xfId="0" applyNumberFormat="1" applyFont="1" applyBorder="1" applyAlignment="1">
      <alignment vertical="center"/>
    </xf>
    <xf numFmtId="168" fontId="16" fillId="0" borderId="13" xfId="0" applyNumberFormat="1" applyFont="1" applyBorder="1" applyAlignment="1">
      <alignment horizontal="center" vertical="center"/>
    </xf>
    <xf numFmtId="168" fontId="11" fillId="0" borderId="13" xfId="0" applyNumberFormat="1" applyFont="1" applyBorder="1" applyAlignment="1">
      <alignment horizontal="center" vertical="center"/>
    </xf>
    <xf numFmtId="168" fontId="16" fillId="0" borderId="6" xfId="0" applyNumberFormat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 readingOrder="2"/>
    </xf>
    <xf numFmtId="168" fontId="11" fillId="0" borderId="14" xfId="0" applyNumberFormat="1" applyFont="1" applyBorder="1" applyAlignment="1">
      <alignment horizontal="right" vertical="center"/>
    </xf>
    <xf numFmtId="168" fontId="11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168" fontId="16" fillId="0" borderId="8" xfId="0" applyNumberFormat="1" applyFont="1" applyBorder="1" applyAlignment="1">
      <alignment horizontal="right" vertical="center"/>
    </xf>
    <xf numFmtId="168" fontId="16" fillId="0" borderId="13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168" fontId="3" fillId="0" borderId="0" xfId="0" applyNumberFormat="1" applyFont="1" applyBorder="1" applyAlignment="1">
      <alignment horizontal="centerContinuous" vertical="center"/>
    </xf>
    <xf numFmtId="0" fontId="10" fillId="0" borderId="1" xfId="0" quotePrefix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8" fontId="11" fillId="0" borderId="10" xfId="0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 readingOrder="2"/>
    </xf>
    <xf numFmtId="0" fontId="3" fillId="0" borderId="5" xfId="0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0" fontId="0" fillId="0" borderId="6" xfId="0" applyBorder="1"/>
    <xf numFmtId="0" fontId="4" fillId="0" borderId="0" xfId="0" applyFont="1" applyAlignment="1">
      <alignment vertical="center"/>
    </xf>
    <xf numFmtId="1" fontId="9" fillId="0" borderId="5" xfId="0" applyNumberFormat="1" applyFont="1" applyBorder="1" applyAlignment="1">
      <alignment horizontal="right" vertical="center"/>
    </xf>
    <xf numFmtId="168" fontId="16" fillId="0" borderId="8" xfId="0" applyNumberFormat="1" applyFont="1" applyBorder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1" fillId="0" borderId="2" xfId="0" applyNumberFormat="1" applyFont="1" applyBorder="1" applyAlignment="1">
      <alignment horizontal="right"/>
    </xf>
    <xf numFmtId="168" fontId="11" fillId="0" borderId="6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16" fillId="0" borderId="13" xfId="0" applyNumberFormat="1" applyFont="1" applyBorder="1" applyAlignment="1">
      <alignment horizontal="right"/>
    </xf>
    <xf numFmtId="168" fontId="16" fillId="0" borderId="12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10" fillId="0" borderId="5" xfId="0" quotePrefix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 vertical="center"/>
    </xf>
    <xf numFmtId="168" fontId="6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3" xfId="0" quotePrefix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 readingOrder="2"/>
    </xf>
    <xf numFmtId="14" fontId="14" fillId="0" borderId="0" xfId="0" applyNumberFormat="1" applyFont="1" applyAlignment="1">
      <alignment horizontal="centerContinuous" vertical="center"/>
    </xf>
    <xf numFmtId="14" fontId="7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right" vertical="center" readingOrder="2"/>
    </xf>
    <xf numFmtId="1" fontId="6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readingOrder="2"/>
    </xf>
    <xf numFmtId="171" fontId="27" fillId="0" borderId="6" xfId="0" applyNumberFormat="1" applyFont="1" applyBorder="1" applyAlignment="1">
      <alignment horizontal="center" readingOrder="2"/>
    </xf>
    <xf numFmtId="0" fontId="7" fillId="0" borderId="5" xfId="0" applyFont="1" applyBorder="1" applyAlignment="1">
      <alignment horizontal="center" vertical="center" readingOrder="2"/>
    </xf>
    <xf numFmtId="0" fontId="8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readingOrder="2"/>
    </xf>
    <xf numFmtId="171" fontId="3" fillId="0" borderId="8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 readingOrder="2"/>
    </xf>
    <xf numFmtId="171" fontId="3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readingOrder="2"/>
    </xf>
    <xf numFmtId="1" fontId="8" fillId="0" borderId="2" xfId="0" applyNumberFormat="1" applyFont="1" applyBorder="1" applyAlignment="1">
      <alignment horizontal="center" vertical="center" readingOrder="2"/>
    </xf>
    <xf numFmtId="0" fontId="28" fillId="0" borderId="6" xfId="0" applyFont="1" applyBorder="1" applyAlignment="1">
      <alignment horizontal="right" vertical="center" readingOrder="1"/>
    </xf>
    <xf numFmtId="171" fontId="27" fillId="0" borderId="15" xfId="0" applyNumberFormat="1" applyFont="1" applyBorder="1" applyAlignment="1">
      <alignment horizontal="right" vertical="center"/>
    </xf>
    <xf numFmtId="171" fontId="27" fillId="0" borderId="8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readingOrder="2"/>
    </xf>
    <xf numFmtId="0" fontId="0" fillId="0" borderId="0" xfId="0" applyAlignment="1">
      <alignment readingOrder="2"/>
    </xf>
    <xf numFmtId="0" fontId="3" fillId="0" borderId="0" xfId="0" applyFont="1" applyAlignment="1">
      <alignment horizontal="centerContinuous" readingOrder="2"/>
    </xf>
    <xf numFmtId="0" fontId="6" fillId="0" borderId="10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right" vertical="center" readingOrder="2"/>
    </xf>
    <xf numFmtId="0" fontId="0" fillId="0" borderId="1" xfId="0" applyBorder="1" applyAlignment="1">
      <alignment horizontal="right" readingOrder="2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center" readingOrder="2"/>
    </xf>
    <xf numFmtId="0" fontId="26" fillId="0" borderId="0" xfId="0" applyFont="1" applyBorder="1" applyAlignment="1">
      <alignment horizontal="center" readingOrder="2"/>
    </xf>
    <xf numFmtId="0" fontId="26" fillId="0" borderId="0" xfId="0" applyFont="1" applyBorder="1" applyAlignment="1">
      <alignment horizontal="right" readingOrder="2"/>
    </xf>
    <xf numFmtId="0" fontId="26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2"/>
    </xf>
    <xf numFmtId="0" fontId="8" fillId="0" borderId="14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right" vertical="center" readingOrder="2"/>
    </xf>
    <xf numFmtId="0" fontId="3" fillId="0" borderId="14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readingOrder="2"/>
    </xf>
    <xf numFmtId="0" fontId="30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68" fontId="11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readingOrder="2"/>
    </xf>
    <xf numFmtId="168" fontId="11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30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8" fontId="11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0" fillId="0" borderId="5" xfId="0" quotePrefix="1" applyFont="1" applyBorder="1" applyAlignment="1">
      <alignment horizontal="right" vertical="center" readingOrder="2"/>
    </xf>
    <xf numFmtId="0" fontId="8" fillId="0" borderId="0" xfId="0" applyFont="1" applyBorder="1" applyAlignment="1">
      <alignment horizontal="center" vertical="center"/>
    </xf>
    <xf numFmtId="169" fontId="11" fillId="0" borderId="12" xfId="0" applyNumberFormat="1" applyFont="1" applyBorder="1" applyAlignment="1">
      <alignment horizontal="center" vertical="center"/>
    </xf>
    <xf numFmtId="0" fontId="12" fillId="0" borderId="6" xfId="0" applyFont="1" applyBorder="1"/>
    <xf numFmtId="0" fontId="8" fillId="0" borderId="2" xfId="0" applyFont="1" applyBorder="1" applyAlignment="1">
      <alignment horizontal="right" vertical="center" readingOrder="2"/>
    </xf>
    <xf numFmtId="0" fontId="12" fillId="0" borderId="5" xfId="0" applyFont="1" applyBorder="1"/>
    <xf numFmtId="0" fontId="8" fillId="0" borderId="6" xfId="0" applyFont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showGridLines="0" rightToLeft="1" tabSelected="1" workbookViewId="0">
      <selection activeCell="J9" sqref="J9"/>
    </sheetView>
  </sheetViews>
  <sheetFormatPr defaultRowHeight="12.75" x14ac:dyDescent="0.2"/>
  <cols>
    <col min="1" max="1" width="8.85546875" customWidth="1"/>
    <col min="2" max="2" width="9" customWidth="1"/>
    <col min="3" max="3" width="5.28515625" customWidth="1"/>
    <col min="4" max="4" width="34.28515625" customWidth="1"/>
    <col min="5" max="5" width="7.85546875" customWidth="1"/>
    <col min="6" max="6" width="8.140625" customWidth="1"/>
    <col min="8" max="8" width="9" customWidth="1"/>
  </cols>
  <sheetData>
    <row r="2" spans="1:9" s="1" customFormat="1" ht="14.25" customHeight="1" x14ac:dyDescent="0.2">
      <c r="A2" s="11" t="s">
        <v>0</v>
      </c>
      <c r="B2" s="3"/>
      <c r="C2" s="3"/>
      <c r="D2" s="3"/>
      <c r="E2" s="3"/>
      <c r="F2" s="3"/>
      <c r="G2" s="3"/>
      <c r="H2" s="3"/>
    </row>
    <row r="3" spans="1:9" s="1" customFormat="1" ht="21" customHeight="1" x14ac:dyDescent="0.2">
      <c r="A3" s="9" t="s">
        <v>89</v>
      </c>
      <c r="B3" s="4"/>
      <c r="C3" s="4"/>
      <c r="D3" s="4"/>
      <c r="E3" s="4"/>
      <c r="F3" s="4"/>
      <c r="G3" s="4"/>
      <c r="H3" s="4"/>
    </row>
    <row r="4" spans="1:9" s="1" customFormat="1" ht="16.5" customHeight="1" x14ac:dyDescent="0.2">
      <c r="A4" s="3"/>
      <c r="B4" s="3"/>
      <c r="C4" s="43"/>
      <c r="D4" s="3"/>
      <c r="E4" s="3"/>
      <c r="F4" s="3"/>
      <c r="G4" s="3"/>
      <c r="H4" s="10" t="s">
        <v>1</v>
      </c>
    </row>
    <row r="5" spans="1:9" s="1" customFormat="1" ht="17.25" customHeight="1" x14ac:dyDescent="0.2">
      <c r="A5" s="45" t="s">
        <v>74</v>
      </c>
      <c r="B5" s="5"/>
      <c r="C5" s="39"/>
      <c r="D5" s="7"/>
      <c r="E5" s="45" t="s">
        <v>90</v>
      </c>
      <c r="F5" s="5"/>
      <c r="G5" s="5"/>
      <c r="H5" s="46"/>
      <c r="I5" s="55"/>
    </row>
    <row r="6" spans="1:9" s="1" customFormat="1" ht="16.5" customHeight="1" x14ac:dyDescent="0.2">
      <c r="A6" s="31" t="s">
        <v>73</v>
      </c>
      <c r="B6" s="4"/>
      <c r="C6" s="42" t="s">
        <v>3</v>
      </c>
      <c r="D6" s="4"/>
      <c r="E6" s="367" t="s">
        <v>4</v>
      </c>
      <c r="F6" s="368"/>
      <c r="G6" s="367" t="s">
        <v>2</v>
      </c>
      <c r="H6" s="368"/>
      <c r="I6" s="55"/>
    </row>
    <row r="7" spans="1:9" s="1" customFormat="1" ht="14.25" customHeight="1" x14ac:dyDescent="0.2">
      <c r="A7" s="365">
        <v>2005</v>
      </c>
      <c r="B7" s="366"/>
      <c r="C7" s="44"/>
      <c r="D7" s="3"/>
      <c r="E7" s="369"/>
      <c r="F7" s="370"/>
      <c r="G7" s="369"/>
      <c r="H7" s="370"/>
      <c r="I7" s="55"/>
    </row>
    <row r="8" spans="1:9" s="1" customFormat="1" ht="16.5" customHeight="1" x14ac:dyDescent="0.2">
      <c r="A8" s="32"/>
      <c r="B8" s="34"/>
      <c r="C8" s="36" t="s">
        <v>5</v>
      </c>
      <c r="D8" s="28" t="s">
        <v>6</v>
      </c>
      <c r="E8" s="22"/>
      <c r="F8" s="8"/>
      <c r="G8" s="8"/>
      <c r="H8" s="8"/>
      <c r="I8" s="55"/>
    </row>
    <row r="9" spans="1:9" s="1" customFormat="1" ht="15.75" customHeight="1" x14ac:dyDescent="0.2">
      <c r="A9" s="33">
        <v>3161.9</v>
      </c>
      <c r="B9" s="21"/>
      <c r="C9" s="37" t="s">
        <v>7</v>
      </c>
      <c r="D9" s="16" t="s">
        <v>8</v>
      </c>
      <c r="E9" s="33">
        <v>2519</v>
      </c>
      <c r="F9" s="21"/>
      <c r="G9" s="21">
        <v>3225.9</v>
      </c>
      <c r="H9" s="21"/>
      <c r="I9" s="55"/>
    </row>
    <row r="10" spans="1:9" s="1" customFormat="1" ht="15.75" customHeight="1" x14ac:dyDescent="0.2">
      <c r="A10" s="33">
        <v>393.6</v>
      </c>
      <c r="B10" s="21"/>
      <c r="C10" s="37" t="s">
        <v>9</v>
      </c>
      <c r="D10" s="16" t="s">
        <v>76</v>
      </c>
      <c r="E10" s="33">
        <v>394</v>
      </c>
      <c r="F10" s="21"/>
      <c r="G10" s="21">
        <v>613.5</v>
      </c>
      <c r="H10" s="21"/>
      <c r="I10" s="55"/>
    </row>
    <row r="11" spans="1:9" s="1" customFormat="1" ht="15.75" customHeight="1" x14ac:dyDescent="0.2">
      <c r="A11" s="33">
        <v>888.3</v>
      </c>
      <c r="B11" s="21"/>
      <c r="C11" s="37" t="s">
        <v>10</v>
      </c>
      <c r="D11" s="17" t="s">
        <v>75</v>
      </c>
      <c r="E11" s="33">
        <v>643</v>
      </c>
      <c r="F11" s="21"/>
      <c r="G11" s="21">
        <v>1073.4000000000001</v>
      </c>
      <c r="H11" s="21"/>
      <c r="I11" s="55"/>
    </row>
    <row r="12" spans="1:9" s="1" customFormat="1" ht="15.75" customHeight="1" x14ac:dyDescent="0.2">
      <c r="A12" s="33">
        <v>35</v>
      </c>
      <c r="B12" s="21"/>
      <c r="C12" s="37" t="s">
        <v>11</v>
      </c>
      <c r="D12" s="17" t="s">
        <v>12</v>
      </c>
      <c r="E12" s="33">
        <v>18</v>
      </c>
      <c r="F12" s="21"/>
      <c r="G12" s="21">
        <v>49</v>
      </c>
      <c r="H12" s="21"/>
      <c r="I12" s="55"/>
    </row>
    <row r="13" spans="1:9" s="1" customFormat="1" ht="15.75" customHeight="1" x14ac:dyDescent="0.2">
      <c r="A13" s="33">
        <v>31.7</v>
      </c>
      <c r="B13" s="21"/>
      <c r="C13" s="47" t="s">
        <v>13</v>
      </c>
      <c r="D13" s="16" t="s">
        <v>14</v>
      </c>
      <c r="E13" s="33">
        <v>13</v>
      </c>
      <c r="F13" s="21"/>
      <c r="G13" s="21">
        <v>18.100000000000001</v>
      </c>
      <c r="H13" s="21"/>
      <c r="I13" s="55"/>
    </row>
    <row r="14" spans="1:9" s="1" customFormat="1" ht="19.5" customHeight="1" x14ac:dyDescent="0.2">
      <c r="A14" s="58"/>
      <c r="B14" s="56">
        <f>SUM(A9:A13)</f>
        <v>4510.5</v>
      </c>
      <c r="C14" s="48" t="s">
        <v>15</v>
      </c>
      <c r="D14" s="12" t="s">
        <v>80</v>
      </c>
      <c r="E14" s="58"/>
      <c r="F14" s="56">
        <f>SUM(E9:E13)</f>
        <v>3587</v>
      </c>
      <c r="G14" s="56"/>
      <c r="H14" s="56">
        <f>SUM(G9:G13)</f>
        <v>4979.9000000000005</v>
      </c>
      <c r="I14" s="55"/>
    </row>
    <row r="15" spans="1:9" s="1" customFormat="1" ht="18" customHeight="1" x14ac:dyDescent="0.2">
      <c r="A15" s="33"/>
      <c r="B15" s="21"/>
      <c r="C15" s="36" t="s">
        <v>16</v>
      </c>
      <c r="D15" s="29" t="s">
        <v>17</v>
      </c>
      <c r="E15" s="33"/>
      <c r="F15" s="21"/>
      <c r="G15" s="21"/>
      <c r="H15" s="21"/>
      <c r="I15" s="55"/>
    </row>
    <row r="16" spans="1:9" s="1" customFormat="1" ht="14.25" customHeight="1" x14ac:dyDescent="0.2">
      <c r="A16" s="33"/>
      <c r="B16" s="21"/>
      <c r="C16" s="38" t="s">
        <v>18</v>
      </c>
      <c r="D16" s="20" t="s">
        <v>19</v>
      </c>
      <c r="E16" s="33"/>
      <c r="F16" s="21"/>
      <c r="G16" s="21"/>
      <c r="H16" s="21"/>
      <c r="I16" s="55"/>
    </row>
    <row r="17" spans="1:9" s="1" customFormat="1" ht="15.75" customHeight="1" x14ac:dyDescent="0.2">
      <c r="A17" s="33">
        <v>1404.2</v>
      </c>
      <c r="B17" s="21"/>
      <c r="C17" s="37" t="s">
        <v>20</v>
      </c>
      <c r="D17" s="16" t="s">
        <v>77</v>
      </c>
      <c r="E17" s="23">
        <v>1245</v>
      </c>
      <c r="F17" s="21"/>
      <c r="G17" s="21">
        <v>1549.6</v>
      </c>
      <c r="H17" s="21"/>
      <c r="I17" s="55"/>
    </row>
    <row r="18" spans="1:9" s="1" customFormat="1" ht="15.75" customHeight="1" x14ac:dyDescent="0.2">
      <c r="A18" s="33">
        <v>1531.9</v>
      </c>
      <c r="B18" s="21"/>
      <c r="C18" s="37" t="s">
        <v>79</v>
      </c>
      <c r="D18" s="16" t="s">
        <v>86</v>
      </c>
      <c r="E18" s="23">
        <v>1383</v>
      </c>
      <c r="F18" s="21"/>
      <c r="G18" s="21">
        <v>1735</v>
      </c>
      <c r="H18" s="21"/>
      <c r="I18" s="55"/>
    </row>
    <row r="19" spans="1:9" s="1" customFormat="1" ht="15.75" customHeight="1" x14ac:dyDescent="0.2">
      <c r="A19" s="33">
        <v>130.1</v>
      </c>
      <c r="B19" s="21"/>
      <c r="C19" s="37" t="s">
        <v>21</v>
      </c>
      <c r="D19" s="16" t="s">
        <v>82</v>
      </c>
      <c r="E19" s="23">
        <v>149</v>
      </c>
      <c r="F19" s="21"/>
      <c r="G19" s="21">
        <v>139.69999999999999</v>
      </c>
      <c r="H19" s="21"/>
      <c r="I19" s="55"/>
    </row>
    <row r="20" spans="1:9" s="1" customFormat="1" ht="15.75" customHeight="1" x14ac:dyDescent="0.2">
      <c r="A20" s="33">
        <v>46.4</v>
      </c>
      <c r="B20" s="21"/>
      <c r="C20" s="37" t="s">
        <v>23</v>
      </c>
      <c r="D20" s="16" t="s">
        <v>78</v>
      </c>
      <c r="E20" s="23">
        <v>47</v>
      </c>
      <c r="F20" s="21"/>
      <c r="G20" s="33">
        <v>51.1</v>
      </c>
      <c r="H20" s="21"/>
      <c r="I20" s="55"/>
    </row>
    <row r="21" spans="1:9" s="1" customFormat="1" ht="15.75" customHeight="1" x14ac:dyDescent="0.2">
      <c r="A21" s="62">
        <v>66.8</v>
      </c>
      <c r="B21" s="27"/>
      <c r="C21" s="47" t="s">
        <v>24</v>
      </c>
      <c r="D21" s="75" t="s">
        <v>22</v>
      </c>
      <c r="E21" s="62">
        <v>75</v>
      </c>
      <c r="F21" s="27"/>
      <c r="G21" s="62">
        <v>55.6</v>
      </c>
      <c r="H21" s="27"/>
      <c r="I21" s="55"/>
    </row>
    <row r="22" spans="1:9" s="1" customFormat="1" ht="16.5" customHeight="1" x14ac:dyDescent="0.2">
      <c r="A22" s="33"/>
      <c r="B22" s="21"/>
      <c r="C22" s="37" t="s">
        <v>28</v>
      </c>
      <c r="D22" s="11" t="s">
        <v>25</v>
      </c>
      <c r="E22" s="23"/>
      <c r="F22" s="21"/>
      <c r="G22" s="21"/>
      <c r="H22" s="21"/>
      <c r="I22" s="55"/>
    </row>
    <row r="23" spans="1:9" s="1" customFormat="1" ht="14.25" customHeight="1" x14ac:dyDescent="0.2">
      <c r="A23" s="62"/>
      <c r="B23" s="27">
        <f>SUM(A17:A21)</f>
        <v>3179.4000000000005</v>
      </c>
      <c r="C23" s="49"/>
      <c r="D23" s="65" t="s">
        <v>81</v>
      </c>
      <c r="E23" s="62"/>
      <c r="F23" s="27">
        <f>SUM(E17:E21)</f>
        <v>2899</v>
      </c>
      <c r="G23" s="27"/>
      <c r="H23" s="27">
        <f>SUM(G17:G21)</f>
        <v>3530.9999999999995</v>
      </c>
      <c r="I23" s="55"/>
    </row>
    <row r="24" spans="1:9" s="1" customFormat="1" ht="17.25" customHeight="1" x14ac:dyDescent="0.2">
      <c r="A24" s="33"/>
      <c r="B24" s="21"/>
      <c r="C24" s="38" t="s">
        <v>26</v>
      </c>
      <c r="D24" s="20" t="s">
        <v>27</v>
      </c>
      <c r="E24" s="33"/>
      <c r="F24" s="21"/>
      <c r="G24" s="21"/>
      <c r="H24" s="21"/>
      <c r="I24" s="55"/>
    </row>
    <row r="25" spans="1:9" s="1" customFormat="1" ht="16.5" customHeight="1" x14ac:dyDescent="0.2">
      <c r="A25" s="33"/>
      <c r="B25" s="21"/>
      <c r="C25" s="37" t="s">
        <v>31</v>
      </c>
      <c r="D25" s="16" t="s">
        <v>29</v>
      </c>
      <c r="E25" s="33"/>
      <c r="F25" s="21"/>
      <c r="G25" s="21"/>
      <c r="H25" s="21"/>
      <c r="I25" s="55"/>
    </row>
    <row r="26" spans="1:9" s="1" customFormat="1" ht="16.5" customHeight="1" x14ac:dyDescent="0.2">
      <c r="A26" s="33">
        <v>475.1</v>
      </c>
      <c r="B26" s="21"/>
      <c r="C26" s="40"/>
      <c r="D26" s="16" t="s">
        <v>30</v>
      </c>
      <c r="E26" s="33">
        <v>375</v>
      </c>
      <c r="F26" s="21"/>
      <c r="G26" s="21">
        <v>576.4</v>
      </c>
      <c r="H26" s="21"/>
      <c r="I26" s="55"/>
    </row>
    <row r="27" spans="1:9" s="1" customFormat="1" ht="16.5" customHeight="1" x14ac:dyDescent="0.2">
      <c r="A27" s="33"/>
      <c r="B27" s="21"/>
      <c r="C27" s="37" t="s">
        <v>32</v>
      </c>
      <c r="D27" s="16" t="s">
        <v>33</v>
      </c>
      <c r="E27" s="33"/>
      <c r="F27" s="21"/>
      <c r="G27" s="21"/>
      <c r="H27" s="21"/>
      <c r="I27" s="55"/>
    </row>
    <row r="28" spans="1:9" s="1" customFormat="1" ht="16.5" customHeight="1" x14ac:dyDescent="0.2">
      <c r="A28" s="33">
        <v>26</v>
      </c>
      <c r="B28" s="21"/>
      <c r="C28" s="40"/>
      <c r="D28" s="16" t="s">
        <v>34</v>
      </c>
      <c r="E28" s="33">
        <v>17</v>
      </c>
      <c r="F28" s="21"/>
      <c r="G28" s="21">
        <v>28.4</v>
      </c>
      <c r="H28" s="21"/>
      <c r="I28" s="55"/>
    </row>
    <row r="29" spans="1:9" s="1" customFormat="1" ht="16.5" customHeight="1" x14ac:dyDescent="0.2">
      <c r="A29" s="33">
        <v>249.5</v>
      </c>
      <c r="B29" s="21"/>
      <c r="C29" s="37" t="s">
        <v>35</v>
      </c>
      <c r="D29" s="16" t="s">
        <v>82</v>
      </c>
      <c r="E29" s="33">
        <v>314</v>
      </c>
      <c r="F29" s="21"/>
      <c r="G29" s="21">
        <v>322.5</v>
      </c>
      <c r="H29" s="21"/>
      <c r="I29" s="55"/>
    </row>
    <row r="30" spans="1:9" s="1" customFormat="1" ht="16.5" customHeight="1" x14ac:dyDescent="0.2">
      <c r="A30" s="33">
        <v>171.2</v>
      </c>
      <c r="B30" s="21"/>
      <c r="C30" s="37" t="s">
        <v>83</v>
      </c>
      <c r="D30" s="67" t="s">
        <v>78</v>
      </c>
      <c r="E30" s="21">
        <v>404</v>
      </c>
      <c r="F30" s="21"/>
      <c r="G30" s="21">
        <v>272.2</v>
      </c>
      <c r="H30" s="21"/>
      <c r="I30" s="55"/>
    </row>
    <row r="31" spans="1:9" s="1" customFormat="1" ht="16.5" customHeight="1" x14ac:dyDescent="0.2">
      <c r="A31" s="33">
        <v>44.7</v>
      </c>
      <c r="B31" s="21"/>
      <c r="C31" s="47" t="s">
        <v>84</v>
      </c>
      <c r="D31" s="16" t="s">
        <v>36</v>
      </c>
      <c r="E31" s="33" t="s">
        <v>69</v>
      </c>
      <c r="F31" s="21"/>
      <c r="G31" s="21" t="s">
        <v>69</v>
      </c>
      <c r="H31" s="21"/>
      <c r="I31" s="55"/>
    </row>
    <row r="32" spans="1:9" s="1" customFormat="1" ht="16.5" customHeight="1" x14ac:dyDescent="0.2">
      <c r="A32" s="64"/>
      <c r="B32" s="57"/>
      <c r="C32" s="37" t="s">
        <v>40</v>
      </c>
      <c r="D32" s="13" t="s">
        <v>37</v>
      </c>
      <c r="E32" s="64"/>
      <c r="F32" s="57"/>
      <c r="G32" s="57"/>
      <c r="H32" s="57"/>
      <c r="I32" s="55"/>
    </row>
    <row r="33" spans="1:9" s="1" customFormat="1" ht="14.25" customHeight="1" x14ac:dyDescent="0.2">
      <c r="A33" s="62"/>
      <c r="B33" s="27">
        <f>SUM(A26:A31)</f>
        <v>966.5</v>
      </c>
      <c r="C33" s="50"/>
      <c r="D33" s="65" t="s">
        <v>85</v>
      </c>
      <c r="E33" s="62"/>
      <c r="F33" s="27">
        <f>SUM(E26:E31)</f>
        <v>1110</v>
      </c>
      <c r="G33" s="27"/>
      <c r="H33" s="27">
        <f>SUM(G26:G31)</f>
        <v>1199.5</v>
      </c>
      <c r="I33" s="55"/>
    </row>
    <row r="34" spans="1:9" s="1" customFormat="1" ht="17.25" customHeight="1" x14ac:dyDescent="0.2">
      <c r="A34" s="33"/>
      <c r="B34" s="21"/>
      <c r="C34" s="38" t="s">
        <v>38</v>
      </c>
      <c r="D34" s="20" t="s">
        <v>39</v>
      </c>
      <c r="E34" s="33"/>
      <c r="F34" s="21"/>
      <c r="G34" s="21"/>
      <c r="H34" s="21"/>
      <c r="I34" s="55"/>
    </row>
    <row r="35" spans="1:9" s="1" customFormat="1" ht="15.75" customHeight="1" x14ac:dyDescent="0.2">
      <c r="A35" s="33">
        <v>9.1</v>
      </c>
      <c r="B35" s="21"/>
      <c r="C35" s="37" t="s">
        <v>41</v>
      </c>
      <c r="D35" s="16" t="s">
        <v>71</v>
      </c>
      <c r="E35" s="33">
        <v>12</v>
      </c>
      <c r="F35" s="21"/>
      <c r="G35" s="21">
        <v>9.1</v>
      </c>
      <c r="H35" s="21"/>
      <c r="I35" s="55"/>
    </row>
    <row r="36" spans="1:9" s="1" customFormat="1" ht="15.75" customHeight="1" x14ac:dyDescent="0.2">
      <c r="A36" s="33">
        <v>6</v>
      </c>
      <c r="B36" s="21"/>
      <c r="C36" s="37" t="s">
        <v>43</v>
      </c>
      <c r="D36" s="16" t="s">
        <v>42</v>
      </c>
      <c r="E36" s="33">
        <v>6</v>
      </c>
      <c r="F36" s="21"/>
      <c r="G36" s="21">
        <v>6</v>
      </c>
      <c r="H36" s="21"/>
      <c r="I36" s="55"/>
    </row>
    <row r="37" spans="1:9" s="1" customFormat="1" ht="15.75" customHeight="1" x14ac:dyDescent="0.2">
      <c r="A37" s="33"/>
      <c r="B37" s="21"/>
      <c r="C37" s="37" t="s">
        <v>44</v>
      </c>
      <c r="D37" s="16" t="s">
        <v>45</v>
      </c>
      <c r="E37" s="23"/>
      <c r="F37" s="21"/>
      <c r="G37" s="21"/>
      <c r="H37" s="21"/>
      <c r="I37" s="55"/>
    </row>
    <row r="38" spans="1:9" s="1" customFormat="1" ht="15.75" customHeight="1" x14ac:dyDescent="0.2">
      <c r="A38" s="33">
        <v>46.6</v>
      </c>
      <c r="B38" s="21"/>
      <c r="C38" s="40"/>
      <c r="D38" s="16" t="s">
        <v>46</v>
      </c>
      <c r="E38" s="33">
        <v>84</v>
      </c>
      <c r="F38" s="21"/>
      <c r="G38" s="21">
        <v>62.6</v>
      </c>
      <c r="H38" s="21"/>
      <c r="I38" s="55"/>
    </row>
    <row r="39" spans="1:9" s="1" customFormat="1" ht="15.75" customHeight="1" x14ac:dyDescent="0.2">
      <c r="A39" s="33"/>
      <c r="B39" s="21"/>
      <c r="C39" s="37" t="s">
        <v>47</v>
      </c>
      <c r="D39" s="16" t="s">
        <v>92</v>
      </c>
      <c r="E39" s="33">
        <v>126</v>
      </c>
      <c r="F39" s="21"/>
      <c r="G39" s="21">
        <v>127.9</v>
      </c>
      <c r="H39" s="21"/>
      <c r="I39" s="55"/>
    </row>
    <row r="40" spans="1:9" s="1" customFormat="1" ht="17.25" customHeight="1" x14ac:dyDescent="0.2">
      <c r="A40" s="64"/>
      <c r="B40" s="57"/>
      <c r="C40" s="78" t="s">
        <v>48</v>
      </c>
      <c r="D40" s="14" t="s">
        <v>49</v>
      </c>
      <c r="E40" s="64"/>
      <c r="F40" s="57"/>
      <c r="G40" s="57"/>
      <c r="H40" s="57"/>
      <c r="I40" s="55"/>
    </row>
    <row r="41" spans="1:9" s="1" customFormat="1" ht="14.25" customHeight="1" x14ac:dyDescent="0.2">
      <c r="A41" s="62"/>
      <c r="B41" s="27">
        <f>SUM(A35:A38)</f>
        <v>61.7</v>
      </c>
      <c r="C41" s="44"/>
      <c r="D41" s="65" t="s">
        <v>93</v>
      </c>
      <c r="E41" s="62"/>
      <c r="F41" s="27">
        <f>SUM(E35:E39)</f>
        <v>228</v>
      </c>
      <c r="G41" s="27"/>
      <c r="H41" s="27">
        <f>SUM(G35:G39)</f>
        <v>205.60000000000002</v>
      </c>
      <c r="I41" s="55"/>
    </row>
    <row r="44" spans="1:9" ht="15.75" x14ac:dyDescent="0.2">
      <c r="A44" s="2" t="s">
        <v>68</v>
      </c>
    </row>
    <row r="48" spans="1:9" x14ac:dyDescent="0.2">
      <c r="D48" s="80" t="s">
        <v>87</v>
      </c>
    </row>
    <row r="50" spans="1:9" ht="87.75" customHeight="1" x14ac:dyDescent="0.2"/>
    <row r="51" spans="1:9" ht="36" customHeight="1" x14ac:dyDescent="0.2"/>
    <row r="55" spans="1:9" ht="22.5" customHeight="1" x14ac:dyDescent="0.2"/>
    <row r="56" spans="1:9" ht="21" customHeight="1" x14ac:dyDescent="0.2">
      <c r="A56" s="11" t="s">
        <v>70</v>
      </c>
    </row>
    <row r="57" spans="1:9" ht="22.5" customHeight="1" x14ac:dyDescent="0.2">
      <c r="A57" s="74" t="s">
        <v>91</v>
      </c>
      <c r="B57" s="30"/>
      <c r="C57" s="30"/>
      <c r="D57" s="30"/>
      <c r="E57" s="30"/>
      <c r="F57" s="30"/>
      <c r="G57" s="30"/>
      <c r="H57" s="30"/>
    </row>
    <row r="58" spans="1:9" ht="23.25" customHeight="1" x14ac:dyDescent="0.2">
      <c r="A58" s="9"/>
      <c r="B58" s="30"/>
      <c r="C58" s="54"/>
      <c r="D58" s="30"/>
      <c r="E58" s="30"/>
      <c r="F58" s="30"/>
      <c r="G58" s="30"/>
      <c r="H58" s="10" t="s">
        <v>1</v>
      </c>
    </row>
    <row r="59" spans="1:9" s="1" customFormat="1" ht="17.25" customHeight="1" x14ac:dyDescent="0.2">
      <c r="A59" s="45" t="s">
        <v>74</v>
      </c>
      <c r="B59" s="46"/>
      <c r="C59" s="73"/>
      <c r="D59" s="6"/>
      <c r="E59" s="45" t="s">
        <v>90</v>
      </c>
      <c r="F59" s="5"/>
      <c r="G59" s="5"/>
      <c r="H59" s="51"/>
    </row>
    <row r="60" spans="1:9" s="1" customFormat="1" ht="16.5" customHeight="1" x14ac:dyDescent="0.2">
      <c r="A60" s="31" t="s">
        <v>73</v>
      </c>
      <c r="B60" s="53"/>
      <c r="C60" s="42" t="s">
        <v>3</v>
      </c>
      <c r="D60" s="53"/>
      <c r="E60" s="367" t="s">
        <v>4</v>
      </c>
      <c r="F60" s="368"/>
      <c r="G60" s="367" t="s">
        <v>2</v>
      </c>
      <c r="H60" s="368"/>
    </row>
    <row r="61" spans="1:9" s="1" customFormat="1" ht="16.5" customHeight="1" x14ac:dyDescent="0.2">
      <c r="A61" s="365">
        <v>2005</v>
      </c>
      <c r="B61" s="366"/>
      <c r="C61" s="44"/>
      <c r="D61" s="35"/>
      <c r="E61" s="369"/>
      <c r="F61" s="370"/>
      <c r="G61" s="369"/>
      <c r="H61" s="370"/>
    </row>
    <row r="62" spans="1:9" s="1" customFormat="1" ht="20.25" customHeight="1" x14ac:dyDescent="0.2">
      <c r="A62" s="58"/>
      <c r="B62" s="58">
        <f>SUM(B23+B33+B41)</f>
        <v>4207.6000000000004</v>
      </c>
      <c r="C62" s="48" t="s">
        <v>50</v>
      </c>
      <c r="D62" s="15" t="s">
        <v>94</v>
      </c>
      <c r="E62" s="58"/>
      <c r="F62" s="56">
        <f>SUM(F23+F33+F41)</f>
        <v>4237</v>
      </c>
      <c r="G62" s="56"/>
      <c r="H62" s="58">
        <f>SUM(H23+H33+H41)</f>
        <v>4936.1000000000004</v>
      </c>
      <c r="I62" s="55"/>
    </row>
    <row r="63" spans="1:9" s="1" customFormat="1" ht="20.25" customHeight="1" x14ac:dyDescent="0.2">
      <c r="A63" s="58"/>
      <c r="B63" s="70">
        <f>SUM(B14-B62)</f>
        <v>302.89999999999964</v>
      </c>
      <c r="C63" s="48" t="s">
        <v>51</v>
      </c>
      <c r="D63" s="15" t="s">
        <v>97</v>
      </c>
      <c r="E63" s="58"/>
      <c r="F63" s="76">
        <f>SUM(F14-F62)</f>
        <v>-650</v>
      </c>
      <c r="G63" s="56"/>
      <c r="H63" s="70">
        <f>SUM(H14-H62)</f>
        <v>43.800000000000182</v>
      </c>
      <c r="I63" s="55"/>
    </row>
    <row r="64" spans="1:9" s="1" customFormat="1" ht="20.25" customHeight="1" x14ac:dyDescent="0.2">
      <c r="A64" s="33"/>
      <c r="B64" s="33"/>
      <c r="C64" s="36" t="s">
        <v>52</v>
      </c>
      <c r="D64" s="29" t="s">
        <v>53</v>
      </c>
      <c r="E64" s="33"/>
      <c r="F64" s="21"/>
      <c r="G64" s="21"/>
      <c r="H64" s="33"/>
      <c r="I64" s="55"/>
    </row>
    <row r="65" spans="1:9" s="1" customFormat="1" ht="18" customHeight="1" x14ac:dyDescent="0.2">
      <c r="A65" s="59"/>
      <c r="B65" s="59">
        <v>-5.6</v>
      </c>
      <c r="C65" s="37" t="s">
        <v>54</v>
      </c>
      <c r="D65" s="16" t="s">
        <v>55</v>
      </c>
      <c r="E65" s="52"/>
      <c r="F65" s="72" t="s">
        <v>69</v>
      </c>
      <c r="G65" s="21"/>
      <c r="H65" s="59">
        <v>-36.799999999999997</v>
      </c>
      <c r="I65" s="55"/>
    </row>
    <row r="66" spans="1:9" s="1" customFormat="1" ht="18" customHeight="1" x14ac:dyDescent="0.2">
      <c r="A66" s="33"/>
      <c r="B66" s="33"/>
      <c r="C66" s="37" t="s">
        <v>56</v>
      </c>
      <c r="D66" s="16" t="s">
        <v>57</v>
      </c>
      <c r="E66" s="33"/>
      <c r="F66" s="21"/>
      <c r="G66" s="21"/>
      <c r="H66" s="33"/>
      <c r="I66" s="55"/>
    </row>
    <row r="67" spans="1:9" s="1" customFormat="1" ht="18" customHeight="1" x14ac:dyDescent="0.2">
      <c r="A67" s="33">
        <v>185.5</v>
      </c>
      <c r="B67" s="33"/>
      <c r="C67" s="40"/>
      <c r="D67" s="16" t="s">
        <v>58</v>
      </c>
      <c r="E67" s="33">
        <v>246</v>
      </c>
      <c r="F67" s="21"/>
      <c r="G67" s="21">
        <v>215.2</v>
      </c>
      <c r="H67" s="33"/>
      <c r="I67" s="55"/>
    </row>
    <row r="68" spans="1:9" s="1" customFormat="1" ht="18" customHeight="1" x14ac:dyDescent="0.2">
      <c r="A68" s="60">
        <v>-336.6</v>
      </c>
      <c r="B68" s="33"/>
      <c r="C68" s="39"/>
      <c r="D68" s="16" t="s">
        <v>59</v>
      </c>
      <c r="E68" s="69">
        <v>-46</v>
      </c>
      <c r="F68" s="33"/>
      <c r="G68" s="60">
        <v>-19.7</v>
      </c>
      <c r="H68" s="33"/>
      <c r="I68" s="55"/>
    </row>
    <row r="69" spans="1:9" s="1" customFormat="1" ht="18" customHeight="1" x14ac:dyDescent="0.2">
      <c r="A69" s="33"/>
      <c r="B69" s="66">
        <f>SUM(A67:A68)</f>
        <v>-151.10000000000002</v>
      </c>
      <c r="C69" s="39"/>
      <c r="D69" s="18"/>
      <c r="E69" s="33"/>
      <c r="F69" s="21">
        <f>SUM(E67:E68)</f>
        <v>200</v>
      </c>
      <c r="G69" s="21"/>
      <c r="H69" s="81">
        <f>SUM(G67:G68)</f>
        <v>195.5</v>
      </c>
      <c r="I69" s="55"/>
    </row>
    <row r="70" spans="1:9" s="1" customFormat="1" ht="18" customHeight="1" x14ac:dyDescent="0.2">
      <c r="A70" s="33"/>
      <c r="B70" s="33"/>
      <c r="C70" s="37" t="s">
        <v>60</v>
      </c>
      <c r="D70" s="16" t="s">
        <v>61</v>
      </c>
      <c r="E70" s="33"/>
      <c r="F70" s="24"/>
      <c r="G70" s="21"/>
      <c r="H70" s="33"/>
      <c r="I70" s="55"/>
    </row>
    <row r="71" spans="1:9" s="1" customFormat="1" ht="18" customHeight="1" x14ac:dyDescent="0.2">
      <c r="A71" s="33">
        <v>52</v>
      </c>
      <c r="B71" s="33"/>
      <c r="C71" s="41"/>
      <c r="D71" s="16" t="s">
        <v>62</v>
      </c>
      <c r="E71" s="33" t="s">
        <v>69</v>
      </c>
      <c r="F71" s="24"/>
      <c r="G71" s="21" t="s">
        <v>69</v>
      </c>
      <c r="H71" s="33"/>
      <c r="I71" s="55"/>
    </row>
    <row r="72" spans="1:9" s="1" customFormat="1" ht="18" customHeight="1" x14ac:dyDescent="0.2">
      <c r="A72" s="61">
        <v>-60</v>
      </c>
      <c r="B72" s="33"/>
      <c r="C72" s="41"/>
      <c r="D72" s="16" t="s">
        <v>63</v>
      </c>
      <c r="E72" s="61">
        <v>-80</v>
      </c>
      <c r="F72" s="63"/>
      <c r="G72" s="61">
        <v>-80</v>
      </c>
      <c r="H72" s="33"/>
      <c r="I72" s="55"/>
    </row>
    <row r="73" spans="1:9" s="1" customFormat="1" ht="18" customHeight="1" x14ac:dyDescent="0.2">
      <c r="A73" s="64"/>
      <c r="B73" s="25">
        <f>SUM(A71:A72)</f>
        <v>-8</v>
      </c>
      <c r="C73" s="41"/>
      <c r="D73" s="16"/>
      <c r="E73" s="33"/>
      <c r="F73" s="59">
        <f>SUM(E71:E72)</f>
        <v>-80</v>
      </c>
      <c r="G73" s="21"/>
      <c r="H73" s="59">
        <f>SUM(G71:G72)</f>
        <v>-80</v>
      </c>
      <c r="I73" s="55"/>
    </row>
    <row r="74" spans="1:9" s="1" customFormat="1" ht="18" customHeight="1" x14ac:dyDescent="0.2">
      <c r="A74" s="72"/>
      <c r="B74" s="71" t="s">
        <v>69</v>
      </c>
      <c r="C74" s="37" t="s">
        <v>64</v>
      </c>
      <c r="D74" s="67" t="s">
        <v>72</v>
      </c>
      <c r="E74" s="21"/>
      <c r="F74" s="33">
        <v>530</v>
      </c>
      <c r="G74" s="71"/>
      <c r="H74" s="72" t="s">
        <v>69</v>
      </c>
      <c r="I74" s="55"/>
    </row>
    <row r="75" spans="1:9" s="1" customFormat="1" ht="18" customHeight="1" x14ac:dyDescent="0.2">
      <c r="A75" s="77"/>
      <c r="B75" s="26">
        <v>-138.19999999999999</v>
      </c>
      <c r="C75" s="47" t="s">
        <v>65</v>
      </c>
      <c r="D75" s="19" t="s">
        <v>66</v>
      </c>
      <c r="E75" s="62"/>
      <c r="F75" s="68" t="s">
        <v>69</v>
      </c>
      <c r="G75" s="26"/>
      <c r="H75" s="26">
        <v>-122.5</v>
      </c>
      <c r="I75" s="55"/>
    </row>
    <row r="76" spans="1:9" s="1" customFormat="1" ht="18" customHeight="1" x14ac:dyDescent="0.2">
      <c r="A76" s="33"/>
      <c r="B76" s="59"/>
      <c r="C76" s="37" t="s">
        <v>95</v>
      </c>
      <c r="D76" s="79" t="s">
        <v>67</v>
      </c>
      <c r="E76" s="33"/>
      <c r="F76" s="59"/>
      <c r="G76" s="33"/>
      <c r="H76" s="59"/>
      <c r="I76" s="55"/>
    </row>
    <row r="77" spans="1:9" s="1" customFormat="1" ht="18" customHeight="1" x14ac:dyDescent="0.2">
      <c r="A77" s="62"/>
      <c r="B77" s="60">
        <f>SUM(B65:B75)</f>
        <v>-302.89999999999998</v>
      </c>
      <c r="C77" s="49"/>
      <c r="D77" s="65" t="s">
        <v>96</v>
      </c>
      <c r="E77" s="62"/>
      <c r="F77" s="27">
        <f>SUM(F64:F75)</f>
        <v>650</v>
      </c>
      <c r="G77" s="27"/>
      <c r="H77" s="60">
        <f>SUM(H65:H75)</f>
        <v>-43.800000000000011</v>
      </c>
      <c r="I77" s="55"/>
    </row>
    <row r="78" spans="1:9" s="1" customFormat="1" ht="18" customHeight="1" x14ac:dyDescent="0.2">
      <c r="A78" s="3"/>
      <c r="B78" s="3"/>
      <c r="C78" s="3"/>
      <c r="D78" s="3"/>
      <c r="E78" s="3"/>
      <c r="F78" s="3"/>
      <c r="G78" s="3"/>
      <c r="H78" s="3"/>
      <c r="I78" s="55"/>
    </row>
    <row r="79" spans="1:9" s="1" customFormat="1" ht="18" customHeight="1" x14ac:dyDescent="0.2">
      <c r="A79" s="2"/>
      <c r="B79" s="3"/>
      <c r="C79" s="3"/>
      <c r="D79" s="3"/>
      <c r="E79" s="3"/>
      <c r="F79" s="3"/>
      <c r="G79" s="3"/>
      <c r="H79" s="3"/>
      <c r="I79" s="55"/>
    </row>
    <row r="80" spans="1:9" s="1" customFormat="1" ht="18" customHeight="1" x14ac:dyDescent="0.2">
      <c r="A80" s="3"/>
      <c r="B80" s="3"/>
      <c r="C80" s="3"/>
      <c r="D80" s="3"/>
      <c r="E80" s="3"/>
      <c r="F80" s="3"/>
      <c r="G80" s="3"/>
      <c r="H80" s="3"/>
      <c r="I80" s="55"/>
    </row>
    <row r="81" spans="1:9" s="1" customFormat="1" ht="12.75" customHeight="1" x14ac:dyDescent="0.2">
      <c r="A81" s="3"/>
      <c r="B81" s="3"/>
      <c r="C81" s="3"/>
      <c r="D81" s="3"/>
      <c r="E81" s="3"/>
      <c r="F81" s="3"/>
      <c r="G81" s="3"/>
      <c r="H81" s="3"/>
      <c r="I81" s="55"/>
    </row>
    <row r="82" spans="1:9" s="1" customFormat="1" ht="12.75" customHeight="1" x14ac:dyDescent="0.2">
      <c r="A82" s="3"/>
      <c r="B82" s="3"/>
      <c r="C82" s="3"/>
      <c r="D82" s="3"/>
      <c r="E82" s="3"/>
      <c r="F82" s="3"/>
      <c r="G82" s="3"/>
      <c r="H82" s="3"/>
    </row>
    <row r="83" spans="1:9" s="1" customFormat="1" x14ac:dyDescent="0.2">
      <c r="A83" s="3"/>
      <c r="B83" s="3"/>
      <c r="C83" s="3"/>
      <c r="D83" s="3"/>
      <c r="E83" s="3"/>
      <c r="F83" s="3"/>
      <c r="G83" s="3"/>
      <c r="H83" s="3"/>
    </row>
    <row r="84" spans="1:9" s="1" customFormat="1" x14ac:dyDescent="0.2">
      <c r="A84" s="3"/>
      <c r="B84" s="3"/>
      <c r="C84" s="3"/>
      <c r="D84" s="3"/>
      <c r="E84" s="3"/>
      <c r="F84" s="3"/>
      <c r="G84" s="3"/>
      <c r="H84" s="3"/>
    </row>
    <row r="85" spans="1:9" s="1" customFormat="1" x14ac:dyDescent="0.2">
      <c r="A85" s="3"/>
      <c r="B85" s="3"/>
      <c r="C85" s="3"/>
      <c r="D85" s="3"/>
      <c r="E85" s="3"/>
      <c r="F85" s="3"/>
      <c r="G85" s="3"/>
      <c r="H85" s="3"/>
    </row>
    <row r="86" spans="1:9" s="1" customFormat="1" x14ac:dyDescent="0.2">
      <c r="A86" s="3"/>
      <c r="B86" s="3"/>
      <c r="C86" s="3"/>
      <c r="D86" s="3"/>
      <c r="E86" s="3"/>
      <c r="F86" s="3"/>
      <c r="G86" s="3"/>
      <c r="H86" s="3"/>
    </row>
    <row r="87" spans="1:9" s="1" customFormat="1" x14ac:dyDescent="0.2">
      <c r="A87" s="3"/>
      <c r="B87" s="3"/>
      <c r="C87" s="3"/>
      <c r="D87" s="3"/>
      <c r="E87" s="3"/>
      <c r="F87" s="3"/>
      <c r="G87" s="3"/>
      <c r="H87" s="3"/>
    </row>
    <row r="88" spans="1:9" s="1" customFormat="1" x14ac:dyDescent="0.2">
      <c r="A88" s="3"/>
      <c r="B88" s="3"/>
      <c r="C88" s="3"/>
      <c r="D88" s="3"/>
      <c r="E88" s="3"/>
      <c r="F88" s="3"/>
      <c r="G88" s="3"/>
      <c r="H88" s="3"/>
    </row>
    <row r="89" spans="1:9" s="1" customFormat="1" x14ac:dyDescent="0.2">
      <c r="A89" s="3"/>
      <c r="B89" s="3"/>
      <c r="C89" s="3"/>
      <c r="D89" s="3"/>
      <c r="E89" s="3"/>
      <c r="F89" s="3"/>
      <c r="G89" s="3"/>
      <c r="H89" s="3"/>
    </row>
    <row r="90" spans="1:9" s="1" customFormat="1" x14ac:dyDescent="0.2">
      <c r="A90" s="3"/>
      <c r="B90" s="3"/>
      <c r="C90" s="3"/>
      <c r="D90" s="3"/>
      <c r="E90" s="3"/>
      <c r="F90" s="3"/>
      <c r="G90" s="3"/>
      <c r="H90" s="3"/>
    </row>
    <row r="91" spans="1:9" s="1" customFormat="1" x14ac:dyDescent="0.2">
      <c r="A91" s="3"/>
      <c r="B91" s="3"/>
      <c r="C91" s="3"/>
      <c r="D91" s="3"/>
      <c r="E91" s="3"/>
      <c r="F91" s="3"/>
      <c r="G91" s="3"/>
      <c r="H91" s="3"/>
    </row>
    <row r="92" spans="1:9" s="1" customFormat="1" x14ac:dyDescent="0.2">
      <c r="A92" s="3"/>
      <c r="B92" s="3"/>
      <c r="C92" s="3"/>
      <c r="D92" s="3"/>
      <c r="E92" s="3"/>
      <c r="F92" s="3"/>
      <c r="G92" s="3"/>
      <c r="H92" s="3"/>
    </row>
    <row r="93" spans="1:9" s="1" customFormat="1" x14ac:dyDescent="0.2">
      <c r="A93" s="3"/>
      <c r="B93" s="3"/>
      <c r="C93" s="3"/>
      <c r="D93" s="3"/>
      <c r="E93" s="3"/>
      <c r="F93" s="3"/>
      <c r="G93" s="3"/>
      <c r="H93" s="3"/>
    </row>
    <row r="94" spans="1:9" s="1" customFormat="1" x14ac:dyDescent="0.2">
      <c r="A94" s="3"/>
      <c r="B94" s="3"/>
      <c r="C94" s="3"/>
      <c r="D94" s="3"/>
      <c r="E94" s="3"/>
      <c r="F94" s="3"/>
      <c r="G94" s="3"/>
      <c r="H94" s="3"/>
    </row>
    <row r="95" spans="1:9" s="1" customFormat="1" x14ac:dyDescent="0.2">
      <c r="A95" s="3"/>
      <c r="B95" s="3"/>
      <c r="C95" s="3"/>
      <c r="D95" s="3"/>
      <c r="E95" s="3"/>
      <c r="F95" s="3"/>
      <c r="G95" s="3"/>
      <c r="H95" s="3"/>
    </row>
    <row r="96" spans="1:9" s="1" customFormat="1" x14ac:dyDescent="0.2">
      <c r="A96" s="3"/>
      <c r="B96" s="3"/>
      <c r="C96" s="3"/>
      <c r="D96" s="3"/>
      <c r="E96" s="3"/>
      <c r="F96" s="3"/>
      <c r="G96" s="3"/>
      <c r="H96" s="3"/>
    </row>
    <row r="97" spans="1:8" s="1" customFormat="1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D98" s="80" t="s">
        <v>88</v>
      </c>
    </row>
    <row r="99" spans="1:8" s="1" customFormat="1" x14ac:dyDescent="0.2">
      <c r="A99" s="3"/>
      <c r="B99" s="3"/>
      <c r="C99" s="3"/>
      <c r="D99" s="3"/>
      <c r="E99" s="3"/>
      <c r="F99" s="3"/>
      <c r="G99" s="3"/>
      <c r="H99" s="3"/>
    </row>
    <row r="100" spans="1:8" s="1" customFormat="1" x14ac:dyDescent="0.2">
      <c r="A100" s="3"/>
      <c r="B100" s="3"/>
      <c r="C100" s="3"/>
      <c r="D100" s="3"/>
      <c r="E100" s="3"/>
      <c r="F100" s="3"/>
      <c r="G100" s="3"/>
      <c r="H100" s="3"/>
    </row>
    <row r="101" spans="1:8" s="1" customFormat="1" x14ac:dyDescent="0.2">
      <c r="A101"/>
      <c r="B101"/>
      <c r="C101"/>
      <c r="D101"/>
      <c r="E101"/>
      <c r="F101"/>
      <c r="G101"/>
      <c r="H101"/>
    </row>
    <row r="102" spans="1:8" s="1" customFormat="1" x14ac:dyDescent="0.2">
      <c r="A102"/>
      <c r="B102"/>
      <c r="C102"/>
      <c r="D102"/>
      <c r="E102"/>
      <c r="F102"/>
      <c r="G102"/>
      <c r="H102"/>
    </row>
    <row r="103" spans="1:8" s="1" customFormat="1" x14ac:dyDescent="0.2">
      <c r="A103"/>
      <c r="B103"/>
      <c r="C103"/>
      <c r="D103"/>
      <c r="E103"/>
      <c r="F103"/>
      <c r="G103"/>
      <c r="H103"/>
    </row>
  </sheetData>
  <mergeCells count="6">
    <mergeCell ref="A7:B7"/>
    <mergeCell ref="G6:H7"/>
    <mergeCell ref="E6:F7"/>
    <mergeCell ref="G60:H61"/>
    <mergeCell ref="E60:F61"/>
    <mergeCell ref="A61:B61"/>
  </mergeCells>
  <phoneticPr fontId="0" type="noConversion"/>
  <printOptions horizontalCentered="1" gridLinesSet="0"/>
  <pageMargins left="0" right="0.55118110236220474" top="0.19685039370078741" bottom="1.3779527559055118" header="0.51181102362204722" footer="0.51181102362204722"/>
  <pageSetup paperSize="5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rightToLeft="1" topLeftCell="A202" workbookViewId="0">
      <selection activeCell="G10" sqref="G10"/>
    </sheetView>
  </sheetViews>
  <sheetFormatPr defaultRowHeight="12.75" x14ac:dyDescent="0.2"/>
  <cols>
    <col min="1" max="1" width="14.42578125" customWidth="1"/>
    <col min="2" max="2" width="43.42578125" customWidth="1"/>
    <col min="3" max="4" width="13.85546875" customWidth="1"/>
    <col min="257" max="257" width="14.42578125" customWidth="1"/>
    <col min="258" max="258" width="43.42578125" customWidth="1"/>
    <col min="259" max="260" width="13.85546875" customWidth="1"/>
    <col min="513" max="513" width="14.42578125" customWidth="1"/>
    <col min="514" max="514" width="43.42578125" customWidth="1"/>
    <col min="515" max="516" width="13.85546875" customWidth="1"/>
    <col min="769" max="769" width="14.42578125" customWidth="1"/>
    <col min="770" max="770" width="43.42578125" customWidth="1"/>
    <col min="771" max="772" width="13.85546875" customWidth="1"/>
    <col min="1025" max="1025" width="14.42578125" customWidth="1"/>
    <col min="1026" max="1026" width="43.42578125" customWidth="1"/>
    <col min="1027" max="1028" width="13.85546875" customWidth="1"/>
    <col min="1281" max="1281" width="14.42578125" customWidth="1"/>
    <col min="1282" max="1282" width="43.42578125" customWidth="1"/>
    <col min="1283" max="1284" width="13.85546875" customWidth="1"/>
    <col min="1537" max="1537" width="14.42578125" customWidth="1"/>
    <col min="1538" max="1538" width="43.42578125" customWidth="1"/>
    <col min="1539" max="1540" width="13.85546875" customWidth="1"/>
    <col min="1793" max="1793" width="14.42578125" customWidth="1"/>
    <col min="1794" max="1794" width="43.42578125" customWidth="1"/>
    <col min="1795" max="1796" width="13.85546875" customWidth="1"/>
    <col min="2049" max="2049" width="14.42578125" customWidth="1"/>
    <col min="2050" max="2050" width="43.42578125" customWidth="1"/>
    <col min="2051" max="2052" width="13.85546875" customWidth="1"/>
    <col min="2305" max="2305" width="14.42578125" customWidth="1"/>
    <col min="2306" max="2306" width="43.42578125" customWidth="1"/>
    <col min="2307" max="2308" width="13.85546875" customWidth="1"/>
    <col min="2561" max="2561" width="14.42578125" customWidth="1"/>
    <col min="2562" max="2562" width="43.42578125" customWidth="1"/>
    <col min="2563" max="2564" width="13.85546875" customWidth="1"/>
    <col min="2817" max="2817" width="14.42578125" customWidth="1"/>
    <col min="2818" max="2818" width="43.42578125" customWidth="1"/>
    <col min="2819" max="2820" width="13.85546875" customWidth="1"/>
    <col min="3073" max="3073" width="14.42578125" customWidth="1"/>
    <col min="3074" max="3074" width="43.42578125" customWidth="1"/>
    <col min="3075" max="3076" width="13.85546875" customWidth="1"/>
    <col min="3329" max="3329" width="14.42578125" customWidth="1"/>
    <col min="3330" max="3330" width="43.42578125" customWidth="1"/>
    <col min="3331" max="3332" width="13.85546875" customWidth="1"/>
    <col min="3585" max="3585" width="14.42578125" customWidth="1"/>
    <col min="3586" max="3586" width="43.42578125" customWidth="1"/>
    <col min="3587" max="3588" width="13.85546875" customWidth="1"/>
    <col min="3841" max="3841" width="14.42578125" customWidth="1"/>
    <col min="3842" max="3842" width="43.42578125" customWidth="1"/>
    <col min="3843" max="3844" width="13.85546875" customWidth="1"/>
    <col min="4097" max="4097" width="14.42578125" customWidth="1"/>
    <col min="4098" max="4098" width="43.42578125" customWidth="1"/>
    <col min="4099" max="4100" width="13.85546875" customWidth="1"/>
    <col min="4353" max="4353" width="14.42578125" customWidth="1"/>
    <col min="4354" max="4354" width="43.42578125" customWidth="1"/>
    <col min="4355" max="4356" width="13.85546875" customWidth="1"/>
    <col min="4609" max="4609" width="14.42578125" customWidth="1"/>
    <col min="4610" max="4610" width="43.42578125" customWidth="1"/>
    <col min="4611" max="4612" width="13.85546875" customWidth="1"/>
    <col min="4865" max="4865" width="14.42578125" customWidth="1"/>
    <col min="4866" max="4866" width="43.42578125" customWidth="1"/>
    <col min="4867" max="4868" width="13.85546875" customWidth="1"/>
    <col min="5121" max="5121" width="14.42578125" customWidth="1"/>
    <col min="5122" max="5122" width="43.42578125" customWidth="1"/>
    <col min="5123" max="5124" width="13.85546875" customWidth="1"/>
    <col min="5377" max="5377" width="14.42578125" customWidth="1"/>
    <col min="5378" max="5378" width="43.42578125" customWidth="1"/>
    <col min="5379" max="5380" width="13.85546875" customWidth="1"/>
    <col min="5633" max="5633" width="14.42578125" customWidth="1"/>
    <col min="5634" max="5634" width="43.42578125" customWidth="1"/>
    <col min="5635" max="5636" width="13.85546875" customWidth="1"/>
    <col min="5889" max="5889" width="14.42578125" customWidth="1"/>
    <col min="5890" max="5890" width="43.42578125" customWidth="1"/>
    <col min="5891" max="5892" width="13.85546875" customWidth="1"/>
    <col min="6145" max="6145" width="14.42578125" customWidth="1"/>
    <col min="6146" max="6146" width="43.42578125" customWidth="1"/>
    <col min="6147" max="6148" width="13.85546875" customWidth="1"/>
    <col min="6401" max="6401" width="14.42578125" customWidth="1"/>
    <col min="6402" max="6402" width="43.42578125" customWidth="1"/>
    <col min="6403" max="6404" width="13.85546875" customWidth="1"/>
    <col min="6657" max="6657" width="14.42578125" customWidth="1"/>
    <col min="6658" max="6658" width="43.42578125" customWidth="1"/>
    <col min="6659" max="6660" width="13.85546875" customWidth="1"/>
    <col min="6913" max="6913" width="14.42578125" customWidth="1"/>
    <col min="6914" max="6914" width="43.42578125" customWidth="1"/>
    <col min="6915" max="6916" width="13.85546875" customWidth="1"/>
    <col min="7169" max="7169" width="14.42578125" customWidth="1"/>
    <col min="7170" max="7170" width="43.42578125" customWidth="1"/>
    <col min="7171" max="7172" width="13.85546875" customWidth="1"/>
    <col min="7425" max="7425" width="14.42578125" customWidth="1"/>
    <col min="7426" max="7426" width="43.42578125" customWidth="1"/>
    <col min="7427" max="7428" width="13.85546875" customWidth="1"/>
    <col min="7681" max="7681" width="14.42578125" customWidth="1"/>
    <col min="7682" max="7682" width="43.42578125" customWidth="1"/>
    <col min="7683" max="7684" width="13.85546875" customWidth="1"/>
    <col min="7937" max="7937" width="14.42578125" customWidth="1"/>
    <col min="7938" max="7938" width="43.42578125" customWidth="1"/>
    <col min="7939" max="7940" width="13.85546875" customWidth="1"/>
    <col min="8193" max="8193" width="14.42578125" customWidth="1"/>
    <col min="8194" max="8194" width="43.42578125" customWidth="1"/>
    <col min="8195" max="8196" width="13.85546875" customWidth="1"/>
    <col min="8449" max="8449" width="14.42578125" customWidth="1"/>
    <col min="8450" max="8450" width="43.42578125" customWidth="1"/>
    <col min="8451" max="8452" width="13.85546875" customWidth="1"/>
    <col min="8705" max="8705" width="14.42578125" customWidth="1"/>
    <col min="8706" max="8706" width="43.42578125" customWidth="1"/>
    <col min="8707" max="8708" width="13.85546875" customWidth="1"/>
    <col min="8961" max="8961" width="14.42578125" customWidth="1"/>
    <col min="8962" max="8962" width="43.42578125" customWidth="1"/>
    <col min="8963" max="8964" width="13.85546875" customWidth="1"/>
    <col min="9217" max="9217" width="14.42578125" customWidth="1"/>
    <col min="9218" max="9218" width="43.42578125" customWidth="1"/>
    <col min="9219" max="9220" width="13.85546875" customWidth="1"/>
    <col min="9473" max="9473" width="14.42578125" customWidth="1"/>
    <col min="9474" max="9474" width="43.42578125" customWidth="1"/>
    <col min="9475" max="9476" width="13.85546875" customWidth="1"/>
    <col min="9729" max="9729" width="14.42578125" customWidth="1"/>
    <col min="9730" max="9730" width="43.42578125" customWidth="1"/>
    <col min="9731" max="9732" width="13.85546875" customWidth="1"/>
    <col min="9985" max="9985" width="14.42578125" customWidth="1"/>
    <col min="9986" max="9986" width="43.42578125" customWidth="1"/>
    <col min="9987" max="9988" width="13.85546875" customWidth="1"/>
    <col min="10241" max="10241" width="14.42578125" customWidth="1"/>
    <col min="10242" max="10242" width="43.42578125" customWidth="1"/>
    <col min="10243" max="10244" width="13.85546875" customWidth="1"/>
    <col min="10497" max="10497" width="14.42578125" customWidth="1"/>
    <col min="10498" max="10498" width="43.42578125" customWidth="1"/>
    <col min="10499" max="10500" width="13.85546875" customWidth="1"/>
    <col min="10753" max="10753" width="14.42578125" customWidth="1"/>
    <col min="10754" max="10754" width="43.42578125" customWidth="1"/>
    <col min="10755" max="10756" width="13.85546875" customWidth="1"/>
    <col min="11009" max="11009" width="14.42578125" customWidth="1"/>
    <col min="11010" max="11010" width="43.42578125" customWidth="1"/>
    <col min="11011" max="11012" width="13.85546875" customWidth="1"/>
    <col min="11265" max="11265" width="14.42578125" customWidth="1"/>
    <col min="11266" max="11266" width="43.42578125" customWidth="1"/>
    <col min="11267" max="11268" width="13.85546875" customWidth="1"/>
    <col min="11521" max="11521" width="14.42578125" customWidth="1"/>
    <col min="11522" max="11522" width="43.42578125" customWidth="1"/>
    <col min="11523" max="11524" width="13.85546875" customWidth="1"/>
    <col min="11777" max="11777" width="14.42578125" customWidth="1"/>
    <col min="11778" max="11778" width="43.42578125" customWidth="1"/>
    <col min="11779" max="11780" width="13.85546875" customWidth="1"/>
    <col min="12033" max="12033" width="14.42578125" customWidth="1"/>
    <col min="12034" max="12034" width="43.42578125" customWidth="1"/>
    <col min="12035" max="12036" width="13.85546875" customWidth="1"/>
    <col min="12289" max="12289" width="14.42578125" customWidth="1"/>
    <col min="12290" max="12290" width="43.42578125" customWidth="1"/>
    <col min="12291" max="12292" width="13.85546875" customWidth="1"/>
    <col min="12545" max="12545" width="14.42578125" customWidth="1"/>
    <col min="12546" max="12546" width="43.42578125" customWidth="1"/>
    <col min="12547" max="12548" width="13.85546875" customWidth="1"/>
    <col min="12801" max="12801" width="14.42578125" customWidth="1"/>
    <col min="12802" max="12802" width="43.42578125" customWidth="1"/>
    <col min="12803" max="12804" width="13.85546875" customWidth="1"/>
    <col min="13057" max="13057" width="14.42578125" customWidth="1"/>
    <col min="13058" max="13058" width="43.42578125" customWidth="1"/>
    <col min="13059" max="13060" width="13.85546875" customWidth="1"/>
    <col min="13313" max="13313" width="14.42578125" customWidth="1"/>
    <col min="13314" max="13314" width="43.42578125" customWidth="1"/>
    <col min="13315" max="13316" width="13.85546875" customWidth="1"/>
    <col min="13569" max="13569" width="14.42578125" customWidth="1"/>
    <col min="13570" max="13570" width="43.42578125" customWidth="1"/>
    <col min="13571" max="13572" width="13.85546875" customWidth="1"/>
    <col min="13825" max="13825" width="14.42578125" customWidth="1"/>
    <col min="13826" max="13826" width="43.42578125" customWidth="1"/>
    <col min="13827" max="13828" width="13.85546875" customWidth="1"/>
    <col min="14081" max="14081" width="14.42578125" customWidth="1"/>
    <col min="14082" max="14082" width="43.42578125" customWidth="1"/>
    <col min="14083" max="14084" width="13.85546875" customWidth="1"/>
    <col min="14337" max="14337" width="14.42578125" customWidth="1"/>
    <col min="14338" max="14338" width="43.42578125" customWidth="1"/>
    <col min="14339" max="14340" width="13.85546875" customWidth="1"/>
    <col min="14593" max="14593" width="14.42578125" customWidth="1"/>
    <col min="14594" max="14594" width="43.42578125" customWidth="1"/>
    <col min="14595" max="14596" width="13.85546875" customWidth="1"/>
    <col min="14849" max="14849" width="14.42578125" customWidth="1"/>
    <col min="14850" max="14850" width="43.42578125" customWidth="1"/>
    <col min="14851" max="14852" width="13.85546875" customWidth="1"/>
    <col min="15105" max="15105" width="14.42578125" customWidth="1"/>
    <col min="15106" max="15106" width="43.42578125" customWidth="1"/>
    <col min="15107" max="15108" width="13.85546875" customWidth="1"/>
    <col min="15361" max="15361" width="14.42578125" customWidth="1"/>
    <col min="15362" max="15362" width="43.42578125" customWidth="1"/>
    <col min="15363" max="15364" width="13.85546875" customWidth="1"/>
    <col min="15617" max="15617" width="14.42578125" customWidth="1"/>
    <col min="15618" max="15618" width="43.42578125" customWidth="1"/>
    <col min="15619" max="15620" width="13.85546875" customWidth="1"/>
    <col min="15873" max="15873" width="14.42578125" customWidth="1"/>
    <col min="15874" max="15874" width="43.42578125" customWidth="1"/>
    <col min="15875" max="15876" width="13.85546875" customWidth="1"/>
    <col min="16129" max="16129" width="14.42578125" customWidth="1"/>
    <col min="16130" max="16130" width="43.42578125" customWidth="1"/>
    <col min="16131" max="16132" width="13.85546875" customWidth="1"/>
  </cols>
  <sheetData>
    <row r="1" spans="1:4" s="1" customFormat="1" ht="21" customHeight="1" x14ac:dyDescent="0.2">
      <c r="A1" s="11" t="s">
        <v>371</v>
      </c>
      <c r="B1" s="3"/>
      <c r="C1" s="3"/>
      <c r="D1" s="3"/>
    </row>
    <row r="2" spans="1:4" s="1" customFormat="1" ht="18.75" customHeight="1" x14ac:dyDescent="0.2">
      <c r="A2" s="112" t="s">
        <v>372</v>
      </c>
      <c r="B2" s="84"/>
      <c r="C2" s="84"/>
      <c r="D2" s="84"/>
    </row>
    <row r="3" spans="1:4" s="83" customFormat="1" ht="18.75" customHeight="1" x14ac:dyDescent="0.2">
      <c r="A3" s="112" t="s">
        <v>267</v>
      </c>
      <c r="B3" s="84"/>
      <c r="C3" s="84"/>
      <c r="D3" s="84"/>
    </row>
    <row r="4" spans="1:4" s="1" customFormat="1" ht="21.75" x14ac:dyDescent="0.2">
      <c r="A4" s="3"/>
      <c r="B4" s="3"/>
      <c r="C4" s="3"/>
      <c r="D4" s="10" t="s">
        <v>101</v>
      </c>
    </row>
    <row r="5" spans="1:4" s="1" customFormat="1" ht="17.25" customHeight="1" x14ac:dyDescent="0.2">
      <c r="A5" s="93" t="s">
        <v>171</v>
      </c>
      <c r="B5" s="6"/>
      <c r="C5" s="90" t="s">
        <v>90</v>
      </c>
      <c r="D5" s="128"/>
    </row>
    <row r="6" spans="1:4" s="1" customFormat="1" ht="15" customHeight="1" x14ac:dyDescent="0.2">
      <c r="A6" s="277" t="s">
        <v>73</v>
      </c>
      <c r="B6" s="92" t="s">
        <v>3</v>
      </c>
      <c r="C6" s="373" t="s">
        <v>4</v>
      </c>
      <c r="D6" s="373" t="s">
        <v>2</v>
      </c>
    </row>
    <row r="7" spans="1:4" s="1" customFormat="1" ht="15" customHeight="1" x14ac:dyDescent="0.2">
      <c r="A7" s="94">
        <v>2005</v>
      </c>
      <c r="B7" s="278"/>
      <c r="C7" s="374"/>
      <c r="D7" s="374"/>
    </row>
    <row r="8" spans="1:4" s="1" customFormat="1" ht="16.5" customHeight="1" x14ac:dyDescent="0.2">
      <c r="A8" s="208"/>
      <c r="B8" s="254" t="s">
        <v>373</v>
      </c>
      <c r="C8" s="279"/>
      <c r="D8" s="208"/>
    </row>
    <row r="9" spans="1:4" s="1" customFormat="1" ht="16.5" customHeight="1" x14ac:dyDescent="0.2">
      <c r="A9" s="280"/>
      <c r="B9" s="281" t="s">
        <v>374</v>
      </c>
      <c r="C9" s="282"/>
      <c r="D9" s="280"/>
    </row>
    <row r="10" spans="1:4" s="1" customFormat="1" ht="18.75" customHeight="1" x14ac:dyDescent="0.2">
      <c r="A10" s="99">
        <v>491775149</v>
      </c>
      <c r="B10" s="67" t="s">
        <v>375</v>
      </c>
      <c r="C10" s="98">
        <v>489242625</v>
      </c>
      <c r="D10" s="99">
        <v>510008911</v>
      </c>
    </row>
    <row r="11" spans="1:4" s="1" customFormat="1" ht="18.75" customHeight="1" x14ac:dyDescent="0.2">
      <c r="A11" s="99">
        <v>2931553</v>
      </c>
      <c r="B11" s="67" t="s">
        <v>376</v>
      </c>
      <c r="C11" s="98">
        <v>2293943</v>
      </c>
      <c r="D11" s="99">
        <v>3265586</v>
      </c>
    </row>
    <row r="12" spans="1:4" s="1" customFormat="1" ht="18.75" customHeight="1" x14ac:dyDescent="0.2">
      <c r="A12" s="99">
        <v>4641610</v>
      </c>
      <c r="B12" s="67" t="s">
        <v>377</v>
      </c>
      <c r="C12" s="98">
        <v>350</v>
      </c>
      <c r="D12" s="99">
        <v>4081400</v>
      </c>
    </row>
    <row r="13" spans="1:4" s="1" customFormat="1" ht="18.75" customHeight="1" x14ac:dyDescent="0.2">
      <c r="A13" s="99">
        <v>1001400</v>
      </c>
      <c r="B13" s="67" t="s">
        <v>378</v>
      </c>
      <c r="C13" s="99">
        <v>1001400</v>
      </c>
      <c r="D13" s="99">
        <v>1001400</v>
      </c>
    </row>
    <row r="14" spans="1:4" s="1" customFormat="1" ht="19.5" customHeight="1" x14ac:dyDescent="0.2">
      <c r="A14" s="96">
        <f>SUM(A10:A13)</f>
        <v>500349712</v>
      </c>
      <c r="B14" s="231" t="s">
        <v>379</v>
      </c>
      <c r="C14" s="96">
        <f>SUM(C10:C13)</f>
        <v>492538318</v>
      </c>
      <c r="D14" s="96">
        <f>SUM(D10:D13)</f>
        <v>518357297</v>
      </c>
    </row>
    <row r="15" spans="1:4" s="1" customFormat="1" ht="15" customHeight="1" x14ac:dyDescent="0.2">
      <c r="A15" s="96"/>
      <c r="B15" s="283" t="s">
        <v>380</v>
      </c>
      <c r="C15" s="117"/>
      <c r="D15" s="96"/>
    </row>
    <row r="16" spans="1:4" s="1" customFormat="1" ht="18" customHeight="1" x14ac:dyDescent="0.2">
      <c r="A16" s="99">
        <v>193614188</v>
      </c>
      <c r="B16" s="67" t="s">
        <v>381</v>
      </c>
      <c r="C16" s="98">
        <v>203353866</v>
      </c>
      <c r="D16" s="99">
        <v>224327800</v>
      </c>
    </row>
    <row r="17" spans="1:4" s="1" customFormat="1" ht="18" customHeight="1" x14ac:dyDescent="0.2">
      <c r="A17" s="99">
        <v>21259530</v>
      </c>
      <c r="B17" s="67" t="s">
        <v>382</v>
      </c>
      <c r="C17" s="98">
        <v>22067512</v>
      </c>
      <c r="D17" s="99">
        <v>25135986</v>
      </c>
    </row>
    <row r="18" spans="1:4" s="1" customFormat="1" ht="18" customHeight="1" x14ac:dyDescent="0.2">
      <c r="A18" s="99">
        <v>6566855</v>
      </c>
      <c r="B18" s="236" t="s">
        <v>383</v>
      </c>
      <c r="C18" s="98">
        <v>6871272</v>
      </c>
      <c r="D18" s="99">
        <v>7487808</v>
      </c>
    </row>
    <row r="19" spans="1:4" s="1" customFormat="1" ht="18" customHeight="1" x14ac:dyDescent="0.2">
      <c r="A19" s="99">
        <v>6069939</v>
      </c>
      <c r="B19" s="67" t="s">
        <v>384</v>
      </c>
      <c r="C19" s="98">
        <v>6159738</v>
      </c>
      <c r="D19" s="99">
        <v>8154021</v>
      </c>
    </row>
    <row r="20" spans="1:4" s="1" customFormat="1" ht="18" customHeight="1" x14ac:dyDescent="0.2">
      <c r="A20" s="99">
        <v>22166020</v>
      </c>
      <c r="B20" s="236" t="s">
        <v>385</v>
      </c>
      <c r="C20" s="98">
        <v>25980925</v>
      </c>
      <c r="D20" s="99">
        <v>25813564</v>
      </c>
    </row>
    <row r="21" spans="1:4" s="1" customFormat="1" ht="18" customHeight="1" x14ac:dyDescent="0.2">
      <c r="A21" s="99">
        <v>1951019</v>
      </c>
      <c r="B21" s="67" t="s">
        <v>386</v>
      </c>
      <c r="C21" s="98">
        <v>2001244</v>
      </c>
      <c r="D21" s="99">
        <v>2332566</v>
      </c>
    </row>
    <row r="22" spans="1:4" s="1" customFormat="1" ht="18" customHeight="1" x14ac:dyDescent="0.2">
      <c r="A22" s="99">
        <v>51850826</v>
      </c>
      <c r="B22" s="67" t="s">
        <v>387</v>
      </c>
      <c r="C22" s="98">
        <v>51933823</v>
      </c>
      <c r="D22" s="99">
        <v>59389831</v>
      </c>
    </row>
    <row r="23" spans="1:4" s="1" customFormat="1" ht="18" customHeight="1" x14ac:dyDescent="0.2">
      <c r="A23" s="99">
        <v>7447334</v>
      </c>
      <c r="B23" s="67" t="s">
        <v>388</v>
      </c>
      <c r="C23" s="98">
        <v>7009041</v>
      </c>
      <c r="D23" s="99">
        <v>8258642</v>
      </c>
    </row>
    <row r="24" spans="1:4" s="1" customFormat="1" ht="21" customHeight="1" x14ac:dyDescent="0.2">
      <c r="A24" s="96">
        <f>SUM(A16:A23)</f>
        <v>310925711</v>
      </c>
      <c r="B24" s="238" t="s">
        <v>389</v>
      </c>
      <c r="C24" s="117">
        <f>SUM(C16:C23)</f>
        <v>325377421</v>
      </c>
      <c r="D24" s="96">
        <f>SUM(D16:D23)</f>
        <v>360900218</v>
      </c>
    </row>
    <row r="25" spans="1:4" s="1" customFormat="1" ht="17.25" customHeight="1" x14ac:dyDescent="0.2">
      <c r="A25" s="96"/>
      <c r="B25" s="283" t="s">
        <v>390</v>
      </c>
      <c r="C25" s="117"/>
      <c r="D25" s="96"/>
    </row>
    <row r="26" spans="1:4" s="1" customFormat="1" ht="18" customHeight="1" x14ac:dyDescent="0.2">
      <c r="A26" s="99">
        <v>10315388</v>
      </c>
      <c r="B26" s="67" t="s">
        <v>391</v>
      </c>
      <c r="C26" s="98">
        <v>11828386</v>
      </c>
      <c r="D26" s="99">
        <v>10363015</v>
      </c>
    </row>
    <row r="27" spans="1:4" s="1" customFormat="1" ht="18" customHeight="1" x14ac:dyDescent="0.2">
      <c r="A27" s="99">
        <v>1775752</v>
      </c>
      <c r="B27" s="67" t="s">
        <v>392</v>
      </c>
      <c r="C27" s="98">
        <v>1630228</v>
      </c>
      <c r="D27" s="99">
        <v>1631788</v>
      </c>
    </row>
    <row r="28" spans="1:4" s="1" customFormat="1" ht="18" customHeight="1" x14ac:dyDescent="0.2">
      <c r="A28" s="99">
        <v>15937176</v>
      </c>
      <c r="B28" s="67" t="s">
        <v>393</v>
      </c>
      <c r="C28" s="98">
        <v>11589922</v>
      </c>
      <c r="D28" s="99">
        <v>19439521</v>
      </c>
    </row>
    <row r="29" spans="1:4" s="1" customFormat="1" ht="18" customHeight="1" x14ac:dyDescent="0.2">
      <c r="A29" s="99">
        <v>2481013</v>
      </c>
      <c r="B29" s="67" t="s">
        <v>394</v>
      </c>
      <c r="C29" s="98">
        <v>1115075</v>
      </c>
      <c r="D29" s="99">
        <v>1745206</v>
      </c>
    </row>
    <row r="30" spans="1:4" s="1" customFormat="1" ht="18" customHeight="1" x14ac:dyDescent="0.2">
      <c r="A30" s="99">
        <v>3166765</v>
      </c>
      <c r="B30" s="67" t="s">
        <v>395</v>
      </c>
      <c r="C30" s="98">
        <v>2374807</v>
      </c>
      <c r="D30" s="99">
        <v>3649033</v>
      </c>
    </row>
    <row r="31" spans="1:4" s="1" customFormat="1" ht="18" customHeight="1" x14ac:dyDescent="0.2">
      <c r="A31" s="99">
        <v>9030556</v>
      </c>
      <c r="B31" s="67" t="s">
        <v>396</v>
      </c>
      <c r="C31" s="98">
        <v>5532243</v>
      </c>
      <c r="D31" s="99">
        <v>8532653</v>
      </c>
    </row>
    <row r="32" spans="1:4" s="1" customFormat="1" ht="18" customHeight="1" x14ac:dyDescent="0.2">
      <c r="A32" s="99">
        <v>7601638</v>
      </c>
      <c r="B32" s="67" t="s">
        <v>397</v>
      </c>
      <c r="C32" s="98">
        <v>9126008</v>
      </c>
      <c r="D32" s="99">
        <v>8227970</v>
      </c>
    </row>
    <row r="33" spans="1:4" s="1" customFormat="1" ht="18" customHeight="1" x14ac:dyDescent="0.2">
      <c r="A33" s="99">
        <v>12490939</v>
      </c>
      <c r="B33" s="67" t="s">
        <v>398</v>
      </c>
      <c r="C33" s="98">
        <v>13809288</v>
      </c>
      <c r="D33" s="99">
        <v>16430948</v>
      </c>
    </row>
    <row r="34" spans="1:4" s="1" customFormat="1" ht="18" customHeight="1" x14ac:dyDescent="0.2">
      <c r="A34" s="99">
        <v>47492</v>
      </c>
      <c r="B34" s="67" t="s">
        <v>399</v>
      </c>
      <c r="C34" s="103" t="s">
        <v>69</v>
      </c>
      <c r="D34" s="99">
        <v>96163</v>
      </c>
    </row>
    <row r="35" spans="1:4" s="1" customFormat="1" ht="18" customHeight="1" x14ac:dyDescent="0.2">
      <c r="A35" s="103" t="s">
        <v>69</v>
      </c>
      <c r="B35" s="67" t="s">
        <v>400</v>
      </c>
      <c r="C35" s="103" t="s">
        <v>69</v>
      </c>
      <c r="D35" s="99">
        <v>1966640</v>
      </c>
    </row>
    <row r="36" spans="1:4" s="1" customFormat="1" ht="18.75" customHeight="1" x14ac:dyDescent="0.2">
      <c r="A36" s="96">
        <f>SUM(A26:A34)</f>
        <v>62846719</v>
      </c>
      <c r="B36" s="231" t="s">
        <v>401</v>
      </c>
      <c r="C36" s="117">
        <f>SUM(C26:C34)</f>
        <v>57005957</v>
      </c>
      <c r="D36" s="96">
        <f>SUM(D26:D35)</f>
        <v>72082937</v>
      </c>
    </row>
    <row r="37" spans="1:4" s="1" customFormat="1" ht="18.75" customHeight="1" x14ac:dyDescent="0.2">
      <c r="A37" s="96">
        <v>63935467</v>
      </c>
      <c r="B37" s="284" t="s">
        <v>402</v>
      </c>
      <c r="C37" s="117">
        <v>15334770</v>
      </c>
      <c r="D37" s="96">
        <v>276145286</v>
      </c>
    </row>
    <row r="38" spans="1:4" s="1" customFormat="1" ht="18.75" customHeight="1" x14ac:dyDescent="0.2">
      <c r="A38" s="96">
        <f>SUM(A14+A24+A36+A37)</f>
        <v>938057609</v>
      </c>
      <c r="B38" s="285" t="s">
        <v>403</v>
      </c>
      <c r="C38" s="96">
        <f>SUM(C14+C24+C36+C37)</f>
        <v>890256466</v>
      </c>
      <c r="D38" s="96">
        <f>SUM(D14+D24+D36+D37)</f>
        <v>1227485738</v>
      </c>
    </row>
    <row r="39" spans="1:4" s="1" customFormat="1" ht="16.5" customHeight="1" x14ac:dyDescent="0.2">
      <c r="A39" s="96"/>
      <c r="B39" s="254" t="s">
        <v>404</v>
      </c>
      <c r="C39" s="117"/>
      <c r="D39" s="96"/>
    </row>
    <row r="40" spans="1:4" s="1" customFormat="1" ht="16.5" customHeight="1" x14ac:dyDescent="0.2">
      <c r="A40" s="99"/>
      <c r="B40" s="258" t="s">
        <v>405</v>
      </c>
      <c r="C40" s="98"/>
      <c r="D40" s="99"/>
    </row>
    <row r="41" spans="1:4" s="1" customFormat="1" ht="18" customHeight="1" x14ac:dyDescent="0.2">
      <c r="A41" s="99">
        <v>30107775</v>
      </c>
      <c r="B41" s="67" t="s">
        <v>406</v>
      </c>
      <c r="C41" s="98">
        <v>28344211</v>
      </c>
      <c r="D41" s="99">
        <v>32621889</v>
      </c>
    </row>
    <row r="42" spans="1:4" s="1" customFormat="1" ht="18" customHeight="1" x14ac:dyDescent="0.2">
      <c r="A42" s="99">
        <v>1548157</v>
      </c>
      <c r="B42" s="67" t="s">
        <v>407</v>
      </c>
      <c r="C42" s="98">
        <v>1268885</v>
      </c>
      <c r="D42" s="99">
        <v>1918257</v>
      </c>
    </row>
    <row r="43" spans="1:4" s="1" customFormat="1" ht="18" customHeight="1" x14ac:dyDescent="0.2">
      <c r="A43" s="286">
        <v>973632</v>
      </c>
      <c r="B43" s="75" t="s">
        <v>408</v>
      </c>
      <c r="C43" s="287">
        <v>601511</v>
      </c>
      <c r="D43" s="286">
        <v>821215</v>
      </c>
    </row>
    <row r="44" spans="1:4" s="1" customFormat="1" ht="13.5" customHeight="1" x14ac:dyDescent="0.2">
      <c r="A44"/>
      <c r="B44"/>
      <c r="C44"/>
      <c r="D44"/>
    </row>
    <row r="45" spans="1:4" s="1" customFormat="1" ht="13.5" customHeight="1" x14ac:dyDescent="0.2">
      <c r="A45"/>
      <c r="B45" s="80" t="s">
        <v>536</v>
      </c>
      <c r="C45"/>
      <c r="D45"/>
    </row>
    <row r="46" spans="1:4" s="1" customFormat="1" ht="13.5" customHeight="1" x14ac:dyDescent="0.2">
      <c r="A46"/>
      <c r="B46"/>
      <c r="C46"/>
      <c r="D46"/>
    </row>
    <row r="47" spans="1:4" s="1" customFormat="1" ht="13.5" customHeight="1" x14ac:dyDescent="0.2">
      <c r="A47"/>
      <c r="B47"/>
      <c r="C47"/>
      <c r="D47"/>
    </row>
    <row r="48" spans="1:4" s="1" customFormat="1" ht="13.5" customHeight="1" x14ac:dyDescent="0.2">
      <c r="A48"/>
      <c r="B48"/>
      <c r="C48"/>
      <c r="D48"/>
    </row>
    <row r="49" spans="1:4" s="1" customFormat="1" ht="13.5" customHeight="1" x14ac:dyDescent="0.2">
      <c r="A49"/>
      <c r="B49"/>
      <c r="C49"/>
      <c r="D49"/>
    </row>
    <row r="51" spans="1:4" s="1" customFormat="1" ht="13.5" customHeight="1" x14ac:dyDescent="0.2">
      <c r="A51"/>
      <c r="B51"/>
      <c r="C51"/>
      <c r="D51"/>
    </row>
    <row r="52" spans="1:4" s="1" customFormat="1" ht="13.5" customHeight="1" x14ac:dyDescent="0.2">
      <c r="A52"/>
      <c r="B52"/>
      <c r="C52"/>
      <c r="D52"/>
    </row>
    <row r="53" spans="1:4" s="1" customFormat="1" ht="13.5" customHeight="1" x14ac:dyDescent="0.2">
      <c r="A53"/>
      <c r="B53"/>
      <c r="C53"/>
      <c r="D53"/>
    </row>
    <row r="54" spans="1:4" s="1" customFormat="1" ht="13.5" customHeight="1" x14ac:dyDescent="0.2">
      <c r="A54"/>
      <c r="B54"/>
      <c r="C54"/>
      <c r="D54"/>
    </row>
    <row r="55" spans="1:4" s="1" customFormat="1" ht="13.5" customHeight="1" x14ac:dyDescent="0.2">
      <c r="A55"/>
      <c r="B55"/>
      <c r="C55"/>
      <c r="D55"/>
    </row>
    <row r="56" spans="1:4" s="1" customFormat="1" ht="13.5" customHeight="1" x14ac:dyDescent="0.2">
      <c r="A56"/>
      <c r="B56"/>
      <c r="C56"/>
      <c r="D56"/>
    </row>
    <row r="57" spans="1:4" s="1" customFormat="1" ht="13.5" customHeight="1" x14ac:dyDescent="0.2">
      <c r="A57"/>
      <c r="B57"/>
      <c r="C57"/>
      <c r="D57"/>
    </row>
    <row r="58" spans="1:4" s="1" customFormat="1" ht="19.5" customHeight="1" x14ac:dyDescent="0.2">
      <c r="A58" s="213" t="s">
        <v>537</v>
      </c>
      <c r="B58" s="3"/>
      <c r="C58" s="3"/>
      <c r="D58" s="3"/>
    </row>
    <row r="59" spans="1:4" s="1" customFormat="1" ht="19.5" customHeight="1" x14ac:dyDescent="0.2">
      <c r="A59" s="207" t="s">
        <v>538</v>
      </c>
      <c r="B59" s="84"/>
      <c r="C59" s="84"/>
      <c r="D59" s="84"/>
    </row>
    <row r="60" spans="1:4" s="83" customFormat="1" ht="18.75" customHeight="1" x14ac:dyDescent="0.2">
      <c r="A60" s="112" t="s">
        <v>267</v>
      </c>
      <c r="B60" s="84"/>
      <c r="C60" s="84"/>
      <c r="D60" s="84"/>
    </row>
    <row r="61" spans="1:4" s="1" customFormat="1" ht="19.5" customHeight="1" x14ac:dyDescent="0.2">
      <c r="A61" s="3"/>
      <c r="B61" s="3"/>
      <c r="C61" s="3"/>
      <c r="D61" s="10" t="s">
        <v>101</v>
      </c>
    </row>
    <row r="62" spans="1:4" s="1" customFormat="1" ht="19.5" customHeight="1" x14ac:dyDescent="0.2">
      <c r="A62" s="93" t="s">
        <v>171</v>
      </c>
      <c r="B62" s="6"/>
      <c r="C62" s="90" t="s">
        <v>90</v>
      </c>
      <c r="D62" s="128"/>
    </row>
    <row r="63" spans="1:4" s="1" customFormat="1" ht="19.5" customHeight="1" x14ac:dyDescent="0.2">
      <c r="A63" s="277" t="s">
        <v>73</v>
      </c>
      <c r="B63" s="92" t="s">
        <v>3</v>
      </c>
      <c r="C63" s="373" t="s">
        <v>4</v>
      </c>
      <c r="D63" s="373" t="s">
        <v>2</v>
      </c>
    </row>
    <row r="64" spans="1:4" s="1" customFormat="1" ht="19.5" customHeight="1" x14ac:dyDescent="0.2">
      <c r="A64" s="94">
        <v>2005</v>
      </c>
      <c r="B64" s="394"/>
      <c r="C64" s="374"/>
      <c r="D64" s="374"/>
    </row>
    <row r="65" spans="1:4" s="1" customFormat="1" ht="19.5" customHeight="1" x14ac:dyDescent="0.2">
      <c r="A65" s="395"/>
      <c r="B65" s="396" t="s">
        <v>539</v>
      </c>
      <c r="C65" s="397"/>
      <c r="D65" s="91"/>
    </row>
    <row r="66" spans="1:4" s="1" customFormat="1" ht="18" customHeight="1" x14ac:dyDescent="0.2">
      <c r="A66" s="99">
        <v>4790296</v>
      </c>
      <c r="B66" s="67" t="s">
        <v>540</v>
      </c>
      <c r="C66" s="98">
        <v>6168885</v>
      </c>
      <c r="D66" s="99">
        <v>6219331</v>
      </c>
    </row>
    <row r="67" spans="1:4" s="1" customFormat="1" ht="18" customHeight="1" x14ac:dyDescent="0.2">
      <c r="A67" s="99">
        <v>5633203</v>
      </c>
      <c r="B67" s="67" t="s">
        <v>541</v>
      </c>
      <c r="C67" s="98">
        <v>7126666</v>
      </c>
      <c r="D67" s="99">
        <v>6521945</v>
      </c>
    </row>
    <row r="68" spans="1:4" s="1" customFormat="1" ht="18" customHeight="1" x14ac:dyDescent="0.2">
      <c r="A68" s="99">
        <v>3659312</v>
      </c>
      <c r="B68" s="67" t="s">
        <v>542</v>
      </c>
      <c r="C68" s="98">
        <v>2815718</v>
      </c>
      <c r="D68" s="99">
        <v>4312083</v>
      </c>
    </row>
    <row r="69" spans="1:4" s="1" customFormat="1" ht="18" customHeight="1" x14ac:dyDescent="0.2">
      <c r="A69" s="99">
        <v>1270560</v>
      </c>
      <c r="B69" s="67" t="s">
        <v>543</v>
      </c>
      <c r="C69" s="98">
        <v>1091767</v>
      </c>
      <c r="D69" s="99">
        <v>1565717</v>
      </c>
    </row>
    <row r="70" spans="1:4" s="1" customFormat="1" ht="18" customHeight="1" x14ac:dyDescent="0.2">
      <c r="A70" s="99">
        <v>3516319</v>
      </c>
      <c r="B70" s="67" t="s">
        <v>544</v>
      </c>
      <c r="C70" s="98">
        <v>1658973</v>
      </c>
      <c r="D70" s="99">
        <v>2899046</v>
      </c>
    </row>
    <row r="71" spans="1:4" s="1" customFormat="1" ht="18" customHeight="1" x14ac:dyDescent="0.2">
      <c r="A71" s="99">
        <v>2682541</v>
      </c>
      <c r="B71" s="67" t="s">
        <v>545</v>
      </c>
      <c r="C71" s="98">
        <v>1448977</v>
      </c>
      <c r="D71" s="99">
        <v>1804079</v>
      </c>
    </row>
    <row r="72" spans="1:4" s="1" customFormat="1" ht="18" customHeight="1" x14ac:dyDescent="0.2">
      <c r="A72" s="99">
        <v>5490718</v>
      </c>
      <c r="B72" s="236" t="s">
        <v>546</v>
      </c>
      <c r="C72" s="98">
        <v>3233266</v>
      </c>
      <c r="D72" s="99">
        <v>2399007</v>
      </c>
    </row>
    <row r="73" spans="1:4" s="1" customFormat="1" ht="18" customHeight="1" x14ac:dyDescent="0.2">
      <c r="A73" s="99">
        <v>4852095</v>
      </c>
      <c r="B73" s="67" t="s">
        <v>547</v>
      </c>
      <c r="C73" s="98">
        <v>89735</v>
      </c>
      <c r="D73" s="99">
        <v>99188</v>
      </c>
    </row>
    <row r="74" spans="1:4" s="1" customFormat="1" ht="18" customHeight="1" x14ac:dyDescent="0.2">
      <c r="A74" s="99">
        <v>15113465</v>
      </c>
      <c r="B74" s="236" t="s">
        <v>548</v>
      </c>
      <c r="C74" s="98">
        <v>3665161</v>
      </c>
      <c r="D74" s="99">
        <v>3042562</v>
      </c>
    </row>
    <row r="75" spans="1:4" s="1" customFormat="1" ht="18" customHeight="1" x14ac:dyDescent="0.2">
      <c r="A75" s="99">
        <v>6110531</v>
      </c>
      <c r="B75" s="236" t="s">
        <v>549</v>
      </c>
      <c r="C75" s="98">
        <v>4231128</v>
      </c>
      <c r="D75" s="99">
        <v>6878101</v>
      </c>
    </row>
    <row r="76" spans="1:4" s="1" customFormat="1" ht="18" customHeight="1" x14ac:dyDescent="0.2">
      <c r="A76" s="99">
        <v>2108335</v>
      </c>
      <c r="B76" s="67" t="s">
        <v>550</v>
      </c>
      <c r="C76" s="98">
        <v>1731584</v>
      </c>
      <c r="D76" s="99">
        <v>1980485</v>
      </c>
    </row>
    <row r="77" spans="1:4" s="1" customFormat="1" ht="18" customHeight="1" x14ac:dyDescent="0.2">
      <c r="A77" s="99">
        <v>10406265</v>
      </c>
      <c r="B77" s="67" t="s">
        <v>551</v>
      </c>
      <c r="C77" s="98">
        <v>3982247</v>
      </c>
      <c r="D77" s="99">
        <v>15814437</v>
      </c>
    </row>
    <row r="78" spans="1:4" s="1" customFormat="1" ht="19.5" customHeight="1" x14ac:dyDescent="0.2">
      <c r="A78" s="205">
        <f>SUM(A41:A43,A66:A77)</f>
        <v>98263204</v>
      </c>
      <c r="B78" s="242" t="s">
        <v>552</v>
      </c>
      <c r="C78" s="398">
        <f>SUM(C41:C77)</f>
        <v>67458714</v>
      </c>
      <c r="D78" s="205">
        <f>SUM(D41:D77)</f>
        <v>88897342</v>
      </c>
    </row>
    <row r="79" spans="1:4" s="1" customFormat="1" ht="19.5" customHeight="1" x14ac:dyDescent="0.2">
      <c r="A79" s="96"/>
      <c r="B79" s="399" t="s">
        <v>553</v>
      </c>
      <c r="C79" s="117"/>
      <c r="D79" s="96"/>
    </row>
    <row r="80" spans="1:4" s="1" customFormat="1" ht="18" customHeight="1" x14ac:dyDescent="0.2">
      <c r="A80" s="99">
        <v>132000</v>
      </c>
      <c r="B80" s="67" t="s">
        <v>554</v>
      </c>
      <c r="C80" s="98">
        <v>70440</v>
      </c>
      <c r="D80" s="99">
        <v>200495</v>
      </c>
    </row>
    <row r="81" spans="1:4" s="1" customFormat="1" ht="18" customHeight="1" x14ac:dyDescent="0.2">
      <c r="A81" s="99">
        <v>7109456</v>
      </c>
      <c r="B81" s="67" t="s">
        <v>555</v>
      </c>
      <c r="C81" s="98">
        <v>8676082</v>
      </c>
      <c r="D81" s="99">
        <v>9364524</v>
      </c>
    </row>
    <row r="82" spans="1:4" s="1" customFormat="1" ht="18" customHeight="1" x14ac:dyDescent="0.2">
      <c r="A82" s="99">
        <v>12454648</v>
      </c>
      <c r="B82" s="67" t="s">
        <v>556</v>
      </c>
      <c r="C82" s="98">
        <v>10623553</v>
      </c>
      <c r="D82" s="99">
        <v>14535005</v>
      </c>
    </row>
    <row r="83" spans="1:4" s="1" customFormat="1" ht="18" customHeight="1" x14ac:dyDescent="0.2">
      <c r="A83" s="99">
        <v>974230</v>
      </c>
      <c r="B83" s="67" t="s">
        <v>557</v>
      </c>
      <c r="C83" s="98">
        <v>922475</v>
      </c>
      <c r="D83" s="99">
        <v>1062802</v>
      </c>
    </row>
    <row r="84" spans="1:4" s="1" customFormat="1" ht="18" customHeight="1" x14ac:dyDescent="0.2">
      <c r="A84" s="99">
        <v>78323</v>
      </c>
      <c r="B84" s="67" t="s">
        <v>558</v>
      </c>
      <c r="C84" s="98">
        <v>124723</v>
      </c>
      <c r="D84" s="99">
        <v>99288</v>
      </c>
    </row>
    <row r="85" spans="1:4" s="1" customFormat="1" ht="18" customHeight="1" x14ac:dyDescent="0.2">
      <c r="A85" s="99">
        <v>6389092</v>
      </c>
      <c r="B85" s="67" t="s">
        <v>559</v>
      </c>
      <c r="C85" s="98">
        <v>3123754</v>
      </c>
      <c r="D85" s="99">
        <v>9279208</v>
      </c>
    </row>
    <row r="86" spans="1:4" s="1" customFormat="1" ht="18" customHeight="1" x14ac:dyDescent="0.2">
      <c r="A86" s="99">
        <v>1005817</v>
      </c>
      <c r="B86" s="67" t="s">
        <v>560</v>
      </c>
      <c r="C86" s="98">
        <v>747893</v>
      </c>
      <c r="D86" s="99">
        <v>902184</v>
      </c>
    </row>
    <row r="87" spans="1:4" s="1" customFormat="1" ht="18" customHeight="1" x14ac:dyDescent="0.2">
      <c r="A87" s="99">
        <v>733678</v>
      </c>
      <c r="B87" s="67" t="s">
        <v>561</v>
      </c>
      <c r="C87" s="98">
        <v>986734</v>
      </c>
      <c r="D87" s="99">
        <v>883852</v>
      </c>
    </row>
    <row r="88" spans="1:4" s="1" customFormat="1" ht="18" customHeight="1" x14ac:dyDescent="0.2">
      <c r="A88" s="99">
        <v>5864073</v>
      </c>
      <c r="B88" s="67" t="s">
        <v>562</v>
      </c>
      <c r="C88" s="98">
        <v>2872055</v>
      </c>
      <c r="D88" s="99">
        <v>3928444</v>
      </c>
    </row>
    <row r="89" spans="1:4" s="1" customFormat="1" ht="18" customHeight="1" x14ac:dyDescent="0.2">
      <c r="A89" s="99">
        <v>5234162</v>
      </c>
      <c r="B89" s="67" t="s">
        <v>563</v>
      </c>
      <c r="C89" s="98">
        <v>5022372</v>
      </c>
      <c r="D89" s="99">
        <v>5748436</v>
      </c>
    </row>
    <row r="90" spans="1:4" s="1" customFormat="1" ht="18" customHeight="1" x14ac:dyDescent="0.2">
      <c r="A90" s="99">
        <v>1862829</v>
      </c>
      <c r="B90" s="67" t="s">
        <v>564</v>
      </c>
      <c r="C90" s="98">
        <v>1686914</v>
      </c>
      <c r="D90" s="99">
        <v>2046327</v>
      </c>
    </row>
    <row r="91" spans="1:4" s="1" customFormat="1" ht="18" customHeight="1" x14ac:dyDescent="0.2">
      <c r="A91" s="99">
        <v>875490</v>
      </c>
      <c r="B91" s="67" t="s">
        <v>565</v>
      </c>
      <c r="C91" s="98">
        <v>1262484</v>
      </c>
      <c r="D91" s="99">
        <v>499757</v>
      </c>
    </row>
    <row r="92" spans="1:4" s="1" customFormat="1" ht="18" customHeight="1" x14ac:dyDescent="0.2">
      <c r="A92" s="99">
        <v>8293995</v>
      </c>
      <c r="B92" s="67" t="s">
        <v>566</v>
      </c>
      <c r="C92" s="98">
        <v>6281549</v>
      </c>
      <c r="D92" s="99">
        <v>8295926</v>
      </c>
    </row>
    <row r="93" spans="1:4" s="1" customFormat="1" ht="18" customHeight="1" x14ac:dyDescent="0.2">
      <c r="A93" s="99">
        <v>1452042</v>
      </c>
      <c r="B93" s="67" t="s">
        <v>567</v>
      </c>
      <c r="C93" s="98">
        <v>1101783</v>
      </c>
      <c r="D93" s="99">
        <v>1338444</v>
      </c>
    </row>
    <row r="94" spans="1:4" s="1" customFormat="1" ht="18" customHeight="1" x14ac:dyDescent="0.2">
      <c r="A94" s="99">
        <v>2232625</v>
      </c>
      <c r="B94" s="67" t="s">
        <v>568</v>
      </c>
      <c r="C94" s="98">
        <v>1179711</v>
      </c>
      <c r="D94" s="99">
        <v>2735141</v>
      </c>
    </row>
    <row r="95" spans="1:4" s="1" customFormat="1" ht="18" customHeight="1" x14ac:dyDescent="0.2">
      <c r="A95" s="286">
        <v>2695222</v>
      </c>
      <c r="B95" s="249" t="s">
        <v>569</v>
      </c>
      <c r="C95" s="287">
        <v>2870043</v>
      </c>
      <c r="D95" s="286">
        <v>3682706</v>
      </c>
    </row>
    <row r="96" spans="1:4" s="1" customFormat="1" ht="18" customHeight="1" x14ac:dyDescent="0.2">
      <c r="A96"/>
      <c r="B96"/>
      <c r="C96"/>
      <c r="D96"/>
    </row>
    <row r="97" spans="1:4" s="1" customFormat="1" ht="18" customHeight="1" x14ac:dyDescent="0.2">
      <c r="A97"/>
      <c r="B97" s="189" t="s">
        <v>570</v>
      </c>
      <c r="C97"/>
      <c r="D97"/>
    </row>
    <row r="98" spans="1:4" s="1" customFormat="1" ht="18.75" customHeight="1" x14ac:dyDescent="0.2">
      <c r="A98"/>
      <c r="B98"/>
      <c r="C98"/>
      <c r="D98"/>
    </row>
    <row r="99" spans="1:4" s="1" customFormat="1" ht="12.75" customHeight="1" x14ac:dyDescent="0.2">
      <c r="A99" s="400"/>
      <c r="B99" s="202"/>
      <c r="C99" s="400"/>
      <c r="D99" s="296"/>
    </row>
    <row r="100" spans="1:4" s="1" customFormat="1" ht="12.75" customHeight="1" x14ac:dyDescent="0.2">
      <c r="A100" s="400"/>
      <c r="B100" s="202"/>
      <c r="C100" s="400"/>
      <c r="D100" s="296"/>
    </row>
    <row r="101" spans="1:4" s="1" customFormat="1" ht="12.75" customHeight="1" x14ac:dyDescent="0.2">
      <c r="A101" s="400"/>
      <c r="B101" s="202"/>
      <c r="C101" s="400"/>
      <c r="D101" s="296"/>
    </row>
    <row r="102" spans="1:4" s="1" customFormat="1" ht="12.75" customHeight="1" x14ac:dyDescent="0.2">
      <c r="A102" s="400"/>
      <c r="B102" s="202"/>
      <c r="C102" s="400"/>
      <c r="D102" s="296"/>
    </row>
    <row r="103" spans="1:4" s="1" customFormat="1" ht="12.75" customHeight="1" x14ac:dyDescent="0.2">
      <c r="A103" s="400"/>
      <c r="B103" s="202"/>
      <c r="C103" s="400"/>
      <c r="D103" s="296"/>
    </row>
    <row r="104" spans="1:4" s="1" customFormat="1" ht="16.5" customHeight="1" x14ac:dyDescent="0.2">
      <c r="A104" s="400"/>
      <c r="B104" s="401"/>
      <c r="C104" s="400"/>
      <c r="D104" s="296"/>
    </row>
    <row r="105" spans="1:4" s="1" customFormat="1" ht="12.75" customHeight="1" x14ac:dyDescent="0.2">
      <c r="A105" s="400"/>
      <c r="B105" s="202"/>
      <c r="C105" s="400"/>
      <c r="D105" s="296"/>
    </row>
    <row r="106" spans="1:4" s="1" customFormat="1" ht="12.75" customHeight="1" x14ac:dyDescent="0.2">
      <c r="A106" s="400"/>
      <c r="B106" s="202"/>
      <c r="C106" s="400"/>
      <c r="D106" s="296"/>
    </row>
    <row r="107" spans="1:4" s="1" customFormat="1" ht="12.75" customHeight="1" x14ac:dyDescent="0.2">
      <c r="A107" s="400"/>
      <c r="B107" s="202"/>
      <c r="C107" s="400"/>
      <c r="D107" s="296"/>
    </row>
    <row r="108" spans="1:4" s="1" customFormat="1" ht="12.75" customHeight="1" x14ac:dyDescent="0.2">
      <c r="A108" s="400"/>
      <c r="B108" s="202"/>
      <c r="C108" s="400"/>
      <c r="D108" s="296"/>
    </row>
    <row r="109" spans="1:4" s="1" customFormat="1" ht="12.75" customHeight="1" x14ac:dyDescent="0.2">
      <c r="A109" s="400"/>
      <c r="B109" s="202"/>
      <c r="C109" s="400"/>
      <c r="D109" s="296"/>
    </row>
    <row r="110" spans="1:4" s="1" customFormat="1" ht="12.75" customHeight="1" x14ac:dyDescent="0.2">
      <c r="A110" s="400"/>
      <c r="B110" s="202"/>
      <c r="C110" s="400"/>
      <c r="D110" s="296"/>
    </row>
    <row r="111" spans="1:4" s="1" customFormat="1" ht="12.75" customHeight="1" x14ac:dyDescent="0.2">
      <c r="A111" s="400"/>
      <c r="B111" s="202"/>
      <c r="C111" s="400"/>
      <c r="D111" s="296"/>
    </row>
    <row r="112" spans="1:4" s="1" customFormat="1" ht="12.75" customHeight="1" x14ac:dyDescent="0.2">
      <c r="A112" s="400"/>
      <c r="B112" s="202"/>
      <c r="C112" s="400"/>
      <c r="D112" s="296"/>
    </row>
    <row r="113" spans="1:4" s="1" customFormat="1" ht="12.75" customHeight="1" x14ac:dyDescent="0.2">
      <c r="A113" s="400"/>
      <c r="B113" s="202"/>
      <c r="C113" s="400"/>
      <c r="D113" s="296"/>
    </row>
    <row r="114" spans="1:4" s="1" customFormat="1" ht="19.5" customHeight="1" x14ac:dyDescent="0.2">
      <c r="A114" s="213" t="s">
        <v>537</v>
      </c>
      <c r="B114" s="3"/>
      <c r="C114" s="3"/>
      <c r="D114" s="3"/>
    </row>
    <row r="115" spans="1:4" s="1" customFormat="1" ht="19.5" customHeight="1" x14ac:dyDescent="0.2">
      <c r="A115" s="207" t="s">
        <v>538</v>
      </c>
      <c r="B115" s="84"/>
      <c r="C115" s="84"/>
      <c r="D115" s="84"/>
    </row>
    <row r="116" spans="1:4" s="83" customFormat="1" ht="18.75" customHeight="1" x14ac:dyDescent="0.2">
      <c r="A116" s="112" t="s">
        <v>267</v>
      </c>
      <c r="B116" s="84"/>
      <c r="C116" s="84"/>
      <c r="D116" s="84"/>
    </row>
    <row r="117" spans="1:4" s="1" customFormat="1" ht="18" customHeight="1" x14ac:dyDescent="0.2">
      <c r="A117" s="3"/>
      <c r="B117" s="3"/>
      <c r="C117" s="3"/>
      <c r="D117" s="10" t="s">
        <v>101</v>
      </c>
    </row>
    <row r="118" spans="1:4" s="1" customFormat="1" ht="19.5" customHeight="1" x14ac:dyDescent="0.2">
      <c r="A118" s="93" t="s">
        <v>171</v>
      </c>
      <c r="B118" s="6"/>
      <c r="C118" s="90" t="s">
        <v>90</v>
      </c>
      <c r="D118" s="128"/>
    </row>
    <row r="119" spans="1:4" s="1" customFormat="1" ht="19.5" customHeight="1" x14ac:dyDescent="0.2">
      <c r="A119" s="277" t="s">
        <v>73</v>
      </c>
      <c r="B119" s="92" t="s">
        <v>3</v>
      </c>
      <c r="C119" s="373" t="s">
        <v>4</v>
      </c>
      <c r="D119" s="373" t="s">
        <v>2</v>
      </c>
    </row>
    <row r="120" spans="1:4" s="1" customFormat="1" ht="19.5" customHeight="1" x14ac:dyDescent="0.2">
      <c r="A120" s="94">
        <v>2005</v>
      </c>
      <c r="B120" s="394"/>
      <c r="C120" s="374"/>
      <c r="D120" s="374"/>
    </row>
    <row r="121" spans="1:4" s="1" customFormat="1" ht="19.5" customHeight="1" x14ac:dyDescent="0.2">
      <c r="A121" s="395"/>
      <c r="B121" s="402" t="s">
        <v>571</v>
      </c>
      <c r="C121" s="397"/>
      <c r="D121" s="91"/>
    </row>
    <row r="122" spans="1:4" s="1" customFormat="1" ht="19.5" customHeight="1" x14ac:dyDescent="0.2">
      <c r="A122" s="99">
        <v>1746789</v>
      </c>
      <c r="B122" s="67" t="s">
        <v>572</v>
      </c>
      <c r="C122" s="98">
        <v>1679639</v>
      </c>
      <c r="D122" s="99">
        <v>2163300</v>
      </c>
    </row>
    <row r="123" spans="1:4" s="1" customFormat="1" ht="19.5" customHeight="1" x14ac:dyDescent="0.2">
      <c r="A123" s="99">
        <v>14996862</v>
      </c>
      <c r="B123" s="403" t="s">
        <v>573</v>
      </c>
      <c r="C123" s="404">
        <v>6943238</v>
      </c>
      <c r="D123" s="99">
        <v>15948672</v>
      </c>
    </row>
    <row r="124" spans="1:4" s="1" customFormat="1" ht="19.5" customHeight="1" x14ac:dyDescent="0.2">
      <c r="A124" s="99">
        <v>11261734</v>
      </c>
      <c r="B124" s="403" t="s">
        <v>574</v>
      </c>
      <c r="C124" s="404">
        <v>176920</v>
      </c>
      <c r="D124" s="99">
        <v>2985498</v>
      </c>
    </row>
    <row r="125" spans="1:4" s="1" customFormat="1" ht="18.75" customHeight="1" x14ac:dyDescent="0.2">
      <c r="A125" s="99">
        <v>23292571</v>
      </c>
      <c r="B125" s="236" t="s">
        <v>575</v>
      </c>
      <c r="C125" s="98">
        <v>24336790</v>
      </c>
      <c r="D125" s="99">
        <v>24642234</v>
      </c>
    </row>
    <row r="126" spans="1:4" s="1" customFormat="1" ht="18.75" customHeight="1" x14ac:dyDescent="0.2">
      <c r="A126" s="99">
        <v>145219</v>
      </c>
      <c r="B126" s="67" t="s">
        <v>576</v>
      </c>
      <c r="C126" s="98">
        <v>130000</v>
      </c>
      <c r="D126" s="98">
        <v>137931</v>
      </c>
    </row>
    <row r="127" spans="1:4" s="1" customFormat="1" ht="18.75" customHeight="1" x14ac:dyDescent="0.2">
      <c r="A127" s="99">
        <v>60169</v>
      </c>
      <c r="B127" s="67" t="s">
        <v>577</v>
      </c>
      <c r="C127" s="98">
        <v>65891</v>
      </c>
      <c r="D127" s="99">
        <v>77487</v>
      </c>
    </row>
    <row r="128" spans="1:4" s="1" customFormat="1" ht="18.75" customHeight="1" x14ac:dyDescent="0.2">
      <c r="A128" s="99">
        <v>481508</v>
      </c>
      <c r="B128" s="67" t="s">
        <v>578</v>
      </c>
      <c r="C128" s="98">
        <v>774727</v>
      </c>
      <c r="D128" s="99">
        <v>5052782</v>
      </c>
    </row>
    <row r="129" spans="1:4" s="1" customFormat="1" ht="18.75" customHeight="1" x14ac:dyDescent="0.2">
      <c r="A129" s="99">
        <v>7769527</v>
      </c>
      <c r="B129" s="67" t="s">
        <v>579</v>
      </c>
      <c r="C129" s="98">
        <v>7246298</v>
      </c>
      <c r="D129" s="99">
        <v>7366252</v>
      </c>
    </row>
    <row r="130" spans="1:4" s="1" customFormat="1" ht="18.75" customHeight="1" x14ac:dyDescent="0.2">
      <c r="A130" s="99">
        <v>37265863</v>
      </c>
      <c r="B130" s="67" t="s">
        <v>580</v>
      </c>
      <c r="C130" s="98">
        <v>16601156</v>
      </c>
      <c r="D130" s="99">
        <v>67349279</v>
      </c>
    </row>
    <row r="131" spans="1:4" s="1" customFormat="1" ht="18.75" customHeight="1" x14ac:dyDescent="0.2">
      <c r="A131" s="99">
        <v>10467</v>
      </c>
      <c r="B131" s="67" t="s">
        <v>581</v>
      </c>
      <c r="C131" s="98">
        <v>13439</v>
      </c>
      <c r="D131" s="99">
        <v>11386</v>
      </c>
    </row>
    <row r="132" spans="1:4" s="1" customFormat="1" ht="18.75" customHeight="1" x14ac:dyDescent="0.2">
      <c r="A132" s="99">
        <v>1190720</v>
      </c>
      <c r="B132" s="236" t="s">
        <v>582</v>
      </c>
      <c r="C132" s="98">
        <v>698939</v>
      </c>
      <c r="D132" s="99">
        <v>1109314</v>
      </c>
    </row>
    <row r="133" spans="1:4" s="1" customFormat="1" ht="18.75" customHeight="1" x14ac:dyDescent="0.2">
      <c r="A133" s="99">
        <v>15994268</v>
      </c>
      <c r="B133" s="67" t="s">
        <v>583</v>
      </c>
      <c r="C133" s="98">
        <v>2578205</v>
      </c>
      <c r="D133" s="99">
        <v>4743482</v>
      </c>
    </row>
    <row r="134" spans="1:4" s="1" customFormat="1" ht="18.75" customHeight="1" x14ac:dyDescent="0.2">
      <c r="A134" s="99">
        <v>15208240</v>
      </c>
      <c r="B134" s="67" t="s">
        <v>584</v>
      </c>
      <c r="C134" s="98">
        <v>12218109</v>
      </c>
      <c r="D134" s="99">
        <v>25690004</v>
      </c>
    </row>
    <row r="135" spans="1:4" s="1" customFormat="1" ht="18.75" customHeight="1" x14ac:dyDescent="0.2">
      <c r="A135" s="100">
        <v>12958694</v>
      </c>
      <c r="B135" s="236" t="s">
        <v>585</v>
      </c>
      <c r="C135" s="102">
        <v>12034589</v>
      </c>
      <c r="D135" s="100">
        <v>13543253</v>
      </c>
    </row>
    <row r="136" spans="1:4" s="1" customFormat="1" ht="18.75" customHeight="1" x14ac:dyDescent="0.2">
      <c r="A136" s="100">
        <v>18951</v>
      </c>
      <c r="B136" s="67" t="s">
        <v>586</v>
      </c>
      <c r="C136" s="98">
        <v>24438</v>
      </c>
      <c r="D136" s="100">
        <v>36352</v>
      </c>
    </row>
    <row r="137" spans="1:4" s="1" customFormat="1" ht="18.75" customHeight="1" x14ac:dyDescent="0.2">
      <c r="A137" s="100">
        <v>101282</v>
      </c>
      <c r="B137" s="67" t="s">
        <v>587</v>
      </c>
      <c r="C137" s="98">
        <v>134468</v>
      </c>
      <c r="D137" s="100">
        <v>93976</v>
      </c>
    </row>
    <row r="138" spans="1:4" s="1" customFormat="1" ht="19.5" customHeight="1" x14ac:dyDescent="0.2">
      <c r="A138" s="96">
        <f>SUM(A80:A95,A122:A137)</f>
        <v>199890546</v>
      </c>
      <c r="B138" s="231" t="s">
        <v>588</v>
      </c>
      <c r="C138" s="117">
        <f>SUM(C80:C137)</f>
        <v>133209411</v>
      </c>
      <c r="D138" s="117">
        <f>SUM(D80:D137)</f>
        <v>235553741</v>
      </c>
    </row>
    <row r="139" spans="1:4" s="1" customFormat="1" ht="18.75" customHeight="1" x14ac:dyDescent="0.2">
      <c r="A139" s="96"/>
      <c r="B139" s="399" t="s">
        <v>589</v>
      </c>
      <c r="C139" s="117"/>
      <c r="D139" s="96"/>
    </row>
    <row r="140" spans="1:4" s="1" customFormat="1" ht="18.75" customHeight="1" x14ac:dyDescent="0.2">
      <c r="A140" s="99">
        <v>6002316</v>
      </c>
      <c r="B140" s="67" t="s">
        <v>590</v>
      </c>
      <c r="C140" s="98">
        <v>4854668</v>
      </c>
      <c r="D140" s="99">
        <v>6133168</v>
      </c>
    </row>
    <row r="141" spans="1:4" s="1" customFormat="1" ht="18.75" customHeight="1" x14ac:dyDescent="0.2">
      <c r="A141" s="99">
        <v>29732825</v>
      </c>
      <c r="B141" s="236" t="s">
        <v>591</v>
      </c>
      <c r="C141" s="98">
        <v>19843497</v>
      </c>
      <c r="D141" s="99">
        <v>38519684</v>
      </c>
    </row>
    <row r="142" spans="1:4" s="1" customFormat="1" ht="18.75" customHeight="1" x14ac:dyDescent="0.2">
      <c r="A142" s="99">
        <v>11353398</v>
      </c>
      <c r="B142" s="67" t="s">
        <v>592</v>
      </c>
      <c r="C142" s="98">
        <v>7449587</v>
      </c>
      <c r="D142" s="99">
        <v>12679125</v>
      </c>
    </row>
    <row r="143" spans="1:4" s="1" customFormat="1" ht="19.5" customHeight="1" x14ac:dyDescent="0.2">
      <c r="A143" s="96">
        <f>SUM(A140:A142)</f>
        <v>47088539</v>
      </c>
      <c r="B143" s="231" t="s">
        <v>593</v>
      </c>
      <c r="C143" s="117">
        <f>SUM(C140:C142)</f>
        <v>32147752</v>
      </c>
      <c r="D143" s="96">
        <f>SUM(D140:D142)</f>
        <v>57331977</v>
      </c>
    </row>
    <row r="144" spans="1:4" s="1" customFormat="1" ht="19.5" customHeight="1" x14ac:dyDescent="0.2">
      <c r="A144" s="205">
        <f>SUM(A78+A138+A143)</f>
        <v>345242289</v>
      </c>
      <c r="B144" s="405" t="s">
        <v>594</v>
      </c>
      <c r="C144" s="398">
        <f>SUM(C78+C138+C143)</f>
        <v>232815877</v>
      </c>
      <c r="D144" s="398">
        <f>SUM(D78+D138+D143)</f>
        <v>381783060</v>
      </c>
    </row>
    <row r="145" spans="1:5" s="1" customFormat="1" ht="18" customHeight="1" x14ac:dyDescent="0.2">
      <c r="A145" s="96"/>
      <c r="B145" s="254" t="s">
        <v>595</v>
      </c>
      <c r="C145" s="117"/>
      <c r="D145" s="96"/>
    </row>
    <row r="146" spans="1:5" s="1" customFormat="1" ht="18" customHeight="1" x14ac:dyDescent="0.2">
      <c r="A146" s="99"/>
      <c r="B146" s="258" t="s">
        <v>596</v>
      </c>
      <c r="C146" s="98"/>
      <c r="D146" s="99"/>
    </row>
    <row r="147" spans="1:5" s="1" customFormat="1" ht="18" customHeight="1" x14ac:dyDescent="0.2">
      <c r="A147" s="99"/>
      <c r="B147" s="258" t="s">
        <v>597</v>
      </c>
      <c r="C147" s="98"/>
      <c r="D147" s="99"/>
    </row>
    <row r="148" spans="1:5" s="1" customFormat="1" ht="18.75" customHeight="1" x14ac:dyDescent="0.2">
      <c r="A148" s="99">
        <v>9468413</v>
      </c>
      <c r="B148" s="236" t="s">
        <v>598</v>
      </c>
      <c r="C148" s="98">
        <v>3751000</v>
      </c>
      <c r="D148" s="99">
        <v>11321196</v>
      </c>
    </row>
    <row r="149" spans="1:5" s="1" customFormat="1" ht="18.75" customHeight="1" x14ac:dyDescent="0.2">
      <c r="A149" s="99">
        <v>176635471</v>
      </c>
      <c r="B149" s="67" t="s">
        <v>599</v>
      </c>
      <c r="C149" s="98">
        <v>747000</v>
      </c>
      <c r="D149" s="99">
        <v>32187102</v>
      </c>
    </row>
    <row r="150" spans="1:5" s="1" customFormat="1" ht="18.75" customHeight="1" x14ac:dyDescent="0.2">
      <c r="A150" s="99"/>
      <c r="B150" s="406" t="s">
        <v>600</v>
      </c>
      <c r="C150" s="98"/>
      <c r="D150" s="99"/>
    </row>
    <row r="151" spans="1:5" s="1" customFormat="1" ht="18.75" customHeight="1" x14ac:dyDescent="0.2">
      <c r="A151" s="286">
        <v>7636</v>
      </c>
      <c r="B151" s="67" t="s">
        <v>601</v>
      </c>
      <c r="C151" s="101" t="s">
        <v>69</v>
      </c>
      <c r="D151" s="101" t="s">
        <v>69</v>
      </c>
    </row>
    <row r="152" spans="1:5" s="1" customFormat="1" ht="21" customHeight="1" x14ac:dyDescent="0.2">
      <c r="A152" s="286">
        <f>SUM(A148:A151)</f>
        <v>186111520</v>
      </c>
      <c r="B152" s="242" t="s">
        <v>602</v>
      </c>
      <c r="C152" s="398">
        <f>SUM(C148:C151)</f>
        <v>4498000</v>
      </c>
      <c r="D152" s="398">
        <f>SUM(D148:D151)</f>
        <v>43508298</v>
      </c>
    </row>
    <row r="153" spans="1:5" s="1" customFormat="1" ht="23.25" x14ac:dyDescent="0.2">
      <c r="A153" s="296"/>
      <c r="B153" s="407"/>
      <c r="C153" s="296"/>
      <c r="D153" s="296"/>
    </row>
    <row r="154" spans="1:5" s="1" customFormat="1" ht="18" customHeight="1" x14ac:dyDescent="0.2">
      <c r="A154"/>
      <c r="B154" s="80" t="s">
        <v>603</v>
      </c>
      <c r="C154"/>
      <c r="D154"/>
      <c r="E154" s="83"/>
    </row>
    <row r="155" spans="1:5" s="1" customFormat="1" ht="13.5" customHeight="1" x14ac:dyDescent="0.2">
      <c r="A155"/>
      <c r="B155"/>
      <c r="C155"/>
      <c r="D155"/>
      <c r="E155"/>
    </row>
    <row r="156" spans="1:5" s="1" customFormat="1" ht="13.5" customHeight="1" x14ac:dyDescent="0.2">
      <c r="A156"/>
      <c r="B156"/>
      <c r="C156"/>
      <c r="D156"/>
      <c r="E156"/>
    </row>
    <row r="157" spans="1:5" s="1" customFormat="1" x14ac:dyDescent="0.2">
      <c r="A157"/>
      <c r="B157"/>
      <c r="C157"/>
      <c r="D157"/>
    </row>
    <row r="158" spans="1:5" s="1" customFormat="1" ht="17.25" customHeight="1" x14ac:dyDescent="0.2">
      <c r="A158"/>
      <c r="B158"/>
      <c r="C158"/>
      <c r="D158"/>
    </row>
    <row r="160" spans="1:5" s="1" customFormat="1" x14ac:dyDescent="0.2">
      <c r="A160"/>
      <c r="B160"/>
      <c r="C160"/>
      <c r="D160"/>
    </row>
    <row r="161" spans="1:4" s="1" customFormat="1" ht="15.75" customHeight="1" x14ac:dyDescent="0.2">
      <c r="A161"/>
      <c r="B161"/>
      <c r="C161"/>
      <c r="D161"/>
    </row>
    <row r="162" spans="1:4" s="1" customFormat="1" ht="15.75" customHeight="1" x14ac:dyDescent="0.2">
      <c r="A162"/>
      <c r="B162"/>
      <c r="C162"/>
      <c r="D162"/>
    </row>
    <row r="163" spans="1:4" s="1" customFormat="1" ht="15.75" customHeight="1" x14ac:dyDescent="0.2">
      <c r="A163"/>
      <c r="B163"/>
      <c r="C163"/>
      <c r="D163"/>
    </row>
    <row r="164" spans="1:4" s="1" customFormat="1" x14ac:dyDescent="0.2">
      <c r="A164"/>
      <c r="B164"/>
      <c r="C164"/>
      <c r="D164"/>
    </row>
    <row r="165" spans="1:4" s="1" customFormat="1" ht="18.75" customHeight="1" x14ac:dyDescent="0.2">
      <c r="A165" s="213" t="s">
        <v>537</v>
      </c>
      <c r="B165" s="3"/>
      <c r="C165" s="3"/>
      <c r="D165" s="3"/>
    </row>
    <row r="166" spans="1:4" s="1" customFormat="1" ht="19.5" customHeight="1" x14ac:dyDescent="0.2">
      <c r="A166" s="207" t="s">
        <v>538</v>
      </c>
      <c r="B166" s="84"/>
      <c r="C166" s="84"/>
      <c r="D166" s="84"/>
    </row>
    <row r="167" spans="1:4" s="83" customFormat="1" ht="18.75" customHeight="1" x14ac:dyDescent="0.2">
      <c r="A167" s="112" t="s">
        <v>267</v>
      </c>
      <c r="B167" s="84"/>
      <c r="C167" s="84"/>
      <c r="D167" s="84"/>
    </row>
    <row r="168" spans="1:4" s="1" customFormat="1" ht="18" customHeight="1" x14ac:dyDescent="0.2">
      <c r="A168" s="3"/>
      <c r="B168" s="3"/>
      <c r="C168" s="3"/>
      <c r="D168" s="10" t="s">
        <v>101</v>
      </c>
    </row>
    <row r="169" spans="1:4" s="1" customFormat="1" ht="16.5" customHeight="1" x14ac:dyDescent="0.2">
      <c r="A169" s="93" t="s">
        <v>171</v>
      </c>
      <c r="B169" s="6"/>
      <c r="C169" s="90" t="s">
        <v>90</v>
      </c>
      <c r="D169" s="128"/>
    </row>
    <row r="170" spans="1:4" s="1" customFormat="1" ht="16.5" customHeight="1" x14ac:dyDescent="0.2">
      <c r="A170" s="277" t="s">
        <v>73</v>
      </c>
      <c r="B170" s="92" t="s">
        <v>3</v>
      </c>
      <c r="C170" s="373" t="s">
        <v>4</v>
      </c>
      <c r="D170" s="373" t="s">
        <v>2</v>
      </c>
    </row>
    <row r="171" spans="1:4" s="1" customFormat="1" ht="16.5" customHeight="1" x14ac:dyDescent="0.2">
      <c r="A171" s="94">
        <v>2005</v>
      </c>
      <c r="B171" s="394"/>
      <c r="C171" s="374"/>
      <c r="D171" s="374"/>
    </row>
    <row r="172" spans="1:4" s="1" customFormat="1" ht="18.75" customHeight="1" x14ac:dyDescent="0.2">
      <c r="A172" s="208"/>
      <c r="B172" s="399" t="s">
        <v>604</v>
      </c>
      <c r="C172" s="279"/>
      <c r="D172" s="208"/>
    </row>
    <row r="173" spans="1:4" s="1" customFormat="1" ht="18" customHeight="1" x14ac:dyDescent="0.2">
      <c r="A173" s="99">
        <v>5180357</v>
      </c>
      <c r="B173" s="67" t="s">
        <v>605</v>
      </c>
      <c r="C173" s="98">
        <v>3969456</v>
      </c>
      <c r="D173" s="99">
        <v>4926921</v>
      </c>
    </row>
    <row r="174" spans="1:4" s="1" customFormat="1" ht="19.5" customHeight="1" x14ac:dyDescent="0.2">
      <c r="A174" s="205">
        <f>SUM(A173:A173)</f>
        <v>5180357</v>
      </c>
      <c r="B174" s="274" t="s">
        <v>606</v>
      </c>
      <c r="C174" s="398">
        <f>SUM(C173:C173)</f>
        <v>3969456</v>
      </c>
      <c r="D174" s="205">
        <f>SUM(D173:D173)</f>
        <v>4926921</v>
      </c>
    </row>
    <row r="175" spans="1:4" s="1" customFormat="1" ht="18.75" customHeight="1" x14ac:dyDescent="0.2">
      <c r="A175" s="99"/>
      <c r="B175" s="281" t="s">
        <v>607</v>
      </c>
      <c r="C175" s="98"/>
      <c r="D175" s="99"/>
    </row>
    <row r="176" spans="1:4" s="1" customFormat="1" ht="18.75" customHeight="1" x14ac:dyDescent="0.2">
      <c r="A176" s="99"/>
      <c r="B176" s="258" t="s">
        <v>608</v>
      </c>
      <c r="C176" s="98"/>
      <c r="D176" s="99"/>
    </row>
    <row r="177" spans="1:4" s="1" customFormat="1" ht="18" customHeight="1" x14ac:dyDescent="0.2">
      <c r="A177" s="99">
        <v>27793004</v>
      </c>
      <c r="B177" s="67" t="s">
        <v>609</v>
      </c>
      <c r="C177" s="98">
        <v>30362346</v>
      </c>
      <c r="D177" s="99">
        <v>31684247</v>
      </c>
    </row>
    <row r="178" spans="1:4" s="1" customFormat="1" ht="18" customHeight="1" x14ac:dyDescent="0.2">
      <c r="A178" s="99">
        <v>331733</v>
      </c>
      <c r="B178" s="67" t="s">
        <v>610</v>
      </c>
      <c r="C178" s="98">
        <v>331733</v>
      </c>
      <c r="D178" s="99">
        <v>333143</v>
      </c>
    </row>
    <row r="179" spans="1:4" s="1" customFormat="1" ht="18" customHeight="1" x14ac:dyDescent="0.2">
      <c r="A179" s="99">
        <v>1409847</v>
      </c>
      <c r="B179" s="67" t="s">
        <v>611</v>
      </c>
      <c r="C179" s="98">
        <v>1172055</v>
      </c>
      <c r="D179" s="99">
        <v>1652040</v>
      </c>
    </row>
    <row r="180" spans="1:4" s="1" customFormat="1" ht="18" customHeight="1" x14ac:dyDescent="0.2">
      <c r="A180" s="99">
        <v>15507922</v>
      </c>
      <c r="B180" s="67" t="s">
        <v>612</v>
      </c>
      <c r="C180" s="98">
        <v>17036927</v>
      </c>
      <c r="D180" s="99">
        <v>20926379</v>
      </c>
    </row>
    <row r="181" spans="1:4" s="1" customFormat="1" ht="18" customHeight="1" x14ac:dyDescent="0.2">
      <c r="A181" s="99">
        <v>4278640</v>
      </c>
      <c r="B181" s="67" t="s">
        <v>613</v>
      </c>
      <c r="C181" s="98">
        <v>4433532</v>
      </c>
      <c r="D181" s="99">
        <v>6581256</v>
      </c>
    </row>
    <row r="182" spans="1:4" s="1" customFormat="1" ht="18.75" customHeight="1" x14ac:dyDescent="0.2">
      <c r="A182" s="205">
        <f>SUM(A177:A181)</f>
        <v>49321146</v>
      </c>
      <c r="B182" s="242" t="s">
        <v>614</v>
      </c>
      <c r="C182" s="398">
        <f>SUM(C177:C181)</f>
        <v>53336593</v>
      </c>
      <c r="D182" s="205">
        <f>SUM(D177:D181)</f>
        <v>61177065</v>
      </c>
    </row>
    <row r="183" spans="1:4" s="1" customFormat="1" ht="18.75" customHeight="1" x14ac:dyDescent="0.2">
      <c r="A183" s="99"/>
      <c r="B183" s="258" t="s">
        <v>615</v>
      </c>
      <c r="C183" s="98"/>
      <c r="D183" s="99"/>
    </row>
    <row r="184" spans="1:4" s="1" customFormat="1" ht="18" customHeight="1" x14ac:dyDescent="0.2">
      <c r="A184" s="99">
        <v>125765</v>
      </c>
      <c r="B184" s="67" t="s">
        <v>616</v>
      </c>
      <c r="C184" s="98">
        <v>176013</v>
      </c>
      <c r="D184" s="99">
        <v>208481</v>
      </c>
    </row>
    <row r="185" spans="1:4" s="1" customFormat="1" ht="18" customHeight="1" x14ac:dyDescent="0.2">
      <c r="A185" s="99">
        <v>47260</v>
      </c>
      <c r="B185" s="67" t="s">
        <v>617</v>
      </c>
      <c r="C185" s="101" t="s">
        <v>618</v>
      </c>
      <c r="D185" s="98">
        <v>17972</v>
      </c>
    </row>
    <row r="186" spans="1:4" s="1" customFormat="1" ht="18" customHeight="1" x14ac:dyDescent="0.2">
      <c r="A186" s="103" t="s">
        <v>618</v>
      </c>
      <c r="B186" s="67" t="s">
        <v>619</v>
      </c>
      <c r="C186" s="101" t="s">
        <v>618</v>
      </c>
      <c r="D186" s="98">
        <v>2799373</v>
      </c>
    </row>
    <row r="187" spans="1:4" s="1" customFormat="1" ht="18" customHeight="1" x14ac:dyDescent="0.2">
      <c r="A187" s="99">
        <v>66809</v>
      </c>
      <c r="B187" s="67" t="s">
        <v>620</v>
      </c>
      <c r="C187" s="98">
        <v>167942</v>
      </c>
      <c r="D187" s="99">
        <v>1522574</v>
      </c>
    </row>
    <row r="188" spans="1:4" s="1" customFormat="1" ht="18.75" customHeight="1" x14ac:dyDescent="0.2">
      <c r="A188" s="205">
        <f>SUM(A184:A187)</f>
        <v>239834</v>
      </c>
      <c r="B188" s="242" t="s">
        <v>621</v>
      </c>
      <c r="C188" s="398">
        <f>SUM(C184:C187)</f>
        <v>343955</v>
      </c>
      <c r="D188" s="205">
        <f>SUM(D184:D187)</f>
        <v>4548400</v>
      </c>
    </row>
    <row r="189" spans="1:4" s="1" customFormat="1" ht="18" customHeight="1" x14ac:dyDescent="0.2">
      <c r="A189" s="99"/>
      <c r="B189" s="281" t="s">
        <v>622</v>
      </c>
      <c r="C189" s="98"/>
      <c r="D189" s="99"/>
    </row>
    <row r="190" spans="1:4" s="1" customFormat="1" ht="18" customHeight="1" x14ac:dyDescent="0.2">
      <c r="A190" s="99">
        <v>53500</v>
      </c>
      <c r="B190" s="355" t="s">
        <v>623</v>
      </c>
      <c r="C190" s="98">
        <v>3000</v>
      </c>
      <c r="D190" s="99">
        <v>63784</v>
      </c>
    </row>
    <row r="191" spans="1:4" s="1" customFormat="1" ht="18.75" customHeight="1" x14ac:dyDescent="0.2">
      <c r="A191" s="205">
        <f>SUM(A190)</f>
        <v>53500</v>
      </c>
      <c r="B191" s="242" t="s">
        <v>624</v>
      </c>
      <c r="C191" s="398">
        <f>SUM(C190)</f>
        <v>3000</v>
      </c>
      <c r="D191" s="205">
        <f>SUM(D190)</f>
        <v>63784</v>
      </c>
    </row>
    <row r="192" spans="1:4" s="1" customFormat="1" ht="18.75" customHeight="1" x14ac:dyDescent="0.2">
      <c r="A192" s="99"/>
      <c r="B192" s="258" t="s">
        <v>625</v>
      </c>
      <c r="C192" s="98"/>
      <c r="D192" s="99"/>
    </row>
    <row r="193" spans="1:4" s="1" customFormat="1" ht="18" customHeight="1" x14ac:dyDescent="0.2">
      <c r="A193" s="99">
        <v>1669713</v>
      </c>
      <c r="B193" s="67" t="s">
        <v>626</v>
      </c>
      <c r="C193" s="101" t="s">
        <v>69</v>
      </c>
      <c r="D193" s="99">
        <v>4860000</v>
      </c>
    </row>
    <row r="194" spans="1:4" s="1" customFormat="1" ht="18.75" customHeight="1" x14ac:dyDescent="0.2">
      <c r="A194" s="205">
        <f>SUM(A193)</f>
        <v>1669713</v>
      </c>
      <c r="B194" s="242" t="s">
        <v>627</v>
      </c>
      <c r="C194" s="408" t="s">
        <v>69</v>
      </c>
      <c r="D194" s="205">
        <f>SUM(D193)</f>
        <v>4860000</v>
      </c>
    </row>
    <row r="195" spans="1:4" s="1" customFormat="1" ht="19.5" customHeight="1" x14ac:dyDescent="0.2">
      <c r="A195" s="99"/>
      <c r="B195" s="258" t="s">
        <v>628</v>
      </c>
      <c r="C195" s="98"/>
      <c r="D195" s="99"/>
    </row>
    <row r="196" spans="1:4" s="1" customFormat="1" ht="18" customHeight="1" x14ac:dyDescent="0.2">
      <c r="A196" s="99">
        <v>248622</v>
      </c>
      <c r="B196" s="67" t="s">
        <v>629</v>
      </c>
      <c r="C196" s="98">
        <v>241970</v>
      </c>
      <c r="D196" s="99">
        <v>226763</v>
      </c>
    </row>
    <row r="197" spans="1:4" s="1" customFormat="1" ht="18" customHeight="1" x14ac:dyDescent="0.2">
      <c r="A197" s="205">
        <f>SUM(A196)</f>
        <v>248622</v>
      </c>
      <c r="B197" s="242" t="s">
        <v>630</v>
      </c>
      <c r="C197" s="398">
        <f>SUM(C196)</f>
        <v>241970</v>
      </c>
      <c r="D197" s="205">
        <f>SUM(D196)</f>
        <v>226763</v>
      </c>
    </row>
    <row r="198" spans="1:4" s="1" customFormat="1" ht="18" customHeight="1" x14ac:dyDescent="0.2">
      <c r="A198" s="99"/>
      <c r="B198" s="258" t="s">
        <v>631</v>
      </c>
      <c r="C198" s="98"/>
      <c r="D198" s="99"/>
    </row>
    <row r="199" spans="1:4" s="1" customFormat="1" ht="18" customHeight="1" x14ac:dyDescent="0.2">
      <c r="A199" s="99">
        <v>2406152</v>
      </c>
      <c r="B199" s="67" t="s">
        <v>632</v>
      </c>
      <c r="C199" s="98">
        <v>2340130</v>
      </c>
      <c r="D199" s="99">
        <v>2550467</v>
      </c>
    </row>
    <row r="200" spans="1:4" s="1" customFormat="1" ht="18" customHeight="1" x14ac:dyDescent="0.2">
      <c r="A200" s="99">
        <v>1142427</v>
      </c>
      <c r="B200" s="67" t="s">
        <v>633</v>
      </c>
      <c r="C200" s="98">
        <v>1188964</v>
      </c>
      <c r="D200" s="99">
        <v>1267431</v>
      </c>
    </row>
    <row r="201" spans="1:4" s="1" customFormat="1" ht="18" customHeight="1" x14ac:dyDescent="0.2">
      <c r="A201" s="99">
        <v>2220758</v>
      </c>
      <c r="B201" s="67" t="s">
        <v>634</v>
      </c>
      <c r="C201" s="98">
        <v>2135589</v>
      </c>
      <c r="D201" s="99">
        <v>2655248</v>
      </c>
    </row>
    <row r="202" spans="1:4" s="1" customFormat="1" ht="18.75" customHeight="1" x14ac:dyDescent="0.2">
      <c r="A202" s="205">
        <f>SUM(A199:A201)</f>
        <v>5769337</v>
      </c>
      <c r="B202" s="231" t="s">
        <v>635</v>
      </c>
      <c r="C202" s="398">
        <f>SUM(C199:C201)</f>
        <v>5664683</v>
      </c>
      <c r="D202" s="205">
        <f>SUM(D199:D201)</f>
        <v>6473146</v>
      </c>
    </row>
    <row r="203" spans="1:4" s="1" customFormat="1" ht="15.75" customHeight="1" x14ac:dyDescent="0.45">
      <c r="A203" s="409"/>
      <c r="B203" s="410" t="s">
        <v>636</v>
      </c>
      <c r="C203" s="411"/>
      <c r="D203" s="409"/>
    </row>
    <row r="204" spans="1:4" s="1" customFormat="1" ht="15.75" customHeight="1" x14ac:dyDescent="0.2">
      <c r="A204" s="286">
        <f>SUM(A152+A174+A182+A188+A191+A194+A197+A202)</f>
        <v>248594029</v>
      </c>
      <c r="B204" s="412" t="s">
        <v>637</v>
      </c>
      <c r="C204" s="400">
        <v>68057657</v>
      </c>
      <c r="D204" s="286">
        <f>SUM(D152+D174+D182+D188+D191+D194+D197+D202)</f>
        <v>125784377</v>
      </c>
    </row>
    <row r="205" spans="1:4" s="1" customFormat="1" ht="18" customHeight="1" x14ac:dyDescent="0.2">
      <c r="A205" s="272" t="s">
        <v>69</v>
      </c>
      <c r="B205" s="410" t="s">
        <v>638</v>
      </c>
      <c r="C205" s="117">
        <v>191870000</v>
      </c>
      <c r="D205" s="101" t="s">
        <v>69</v>
      </c>
    </row>
    <row r="206" spans="1:4" s="1" customFormat="1" ht="18" customHeight="1" x14ac:dyDescent="0.2">
      <c r="A206" s="205">
        <f>SUM(A38+A144+A204)</f>
        <v>1531893927</v>
      </c>
      <c r="B206" s="274" t="s">
        <v>639</v>
      </c>
      <c r="C206" s="398">
        <f>SUM(C38+C144+C204+C205)</f>
        <v>1383000000</v>
      </c>
      <c r="D206" s="205">
        <f>SUM(D38+D144+D204)</f>
        <v>1735053175</v>
      </c>
    </row>
    <row r="209" spans="2:2" ht="16.5" customHeight="1" x14ac:dyDescent="0.2">
      <c r="B209" s="80" t="s">
        <v>640</v>
      </c>
    </row>
  </sheetData>
  <mergeCells count="8">
    <mergeCell ref="C170:C171"/>
    <mergeCell ref="D170:D171"/>
    <mergeCell ref="C6:C7"/>
    <mergeCell ref="D6:D7"/>
    <mergeCell ref="C63:C64"/>
    <mergeCell ref="D63:D64"/>
    <mergeCell ref="C119:C120"/>
    <mergeCell ref="D119:D12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8"/>
  <sheetViews>
    <sheetView rightToLeft="1" topLeftCell="A70" workbookViewId="0">
      <selection activeCell="F13" sqref="F13"/>
    </sheetView>
  </sheetViews>
  <sheetFormatPr defaultRowHeight="12.75" x14ac:dyDescent="0.2"/>
  <cols>
    <col min="1" max="1" width="13.28515625" customWidth="1"/>
    <col min="2" max="2" width="43.5703125" customWidth="1"/>
    <col min="3" max="3" width="13.85546875" customWidth="1"/>
    <col min="4" max="4" width="12.7109375" customWidth="1"/>
  </cols>
  <sheetData>
    <row r="2" spans="1:4" s="1" customFormat="1" ht="15" customHeight="1" x14ac:dyDescent="0.2">
      <c r="A2" s="82" t="s">
        <v>409</v>
      </c>
      <c r="B2" s="83"/>
      <c r="C2" s="83"/>
      <c r="D2" s="83"/>
    </row>
    <row r="3" spans="1:4" s="1" customFormat="1" ht="20.25" customHeight="1" x14ac:dyDescent="0.2">
      <c r="A3" s="112" t="s">
        <v>410</v>
      </c>
      <c r="B3" s="84"/>
      <c r="C3" s="84"/>
      <c r="D3" s="84"/>
    </row>
    <row r="4" spans="1:4" s="1" customFormat="1" ht="20.25" customHeight="1" x14ac:dyDescent="0.2">
      <c r="A4" s="112" t="s">
        <v>411</v>
      </c>
      <c r="B4" s="84"/>
      <c r="C4" s="84"/>
      <c r="D4" s="84"/>
    </row>
    <row r="5" spans="1:4" s="1" customFormat="1" ht="15" customHeight="1" x14ac:dyDescent="0.2">
      <c r="A5" s="83"/>
      <c r="B5" s="83"/>
      <c r="C5" s="83"/>
      <c r="D5" s="82" t="s">
        <v>101</v>
      </c>
    </row>
    <row r="6" spans="1:4" s="1" customFormat="1" ht="24" customHeight="1" x14ac:dyDescent="0.2">
      <c r="A6" s="217" t="s">
        <v>2</v>
      </c>
      <c r="B6" s="89"/>
      <c r="C6" s="218" t="s">
        <v>90</v>
      </c>
      <c r="D6" s="51"/>
    </row>
    <row r="7" spans="1:4" s="1" customFormat="1" ht="24" customHeight="1" x14ac:dyDescent="0.2">
      <c r="A7" s="219" t="s">
        <v>73</v>
      </c>
      <c r="B7" s="92" t="s">
        <v>3</v>
      </c>
      <c r="C7" s="378" t="s">
        <v>4</v>
      </c>
      <c r="D7" s="378" t="s">
        <v>2</v>
      </c>
    </row>
    <row r="8" spans="1:4" s="1" customFormat="1" ht="24" customHeight="1" x14ac:dyDescent="0.2">
      <c r="A8" s="220">
        <v>2005</v>
      </c>
      <c r="B8" s="114"/>
      <c r="C8" s="379"/>
      <c r="D8" s="379"/>
    </row>
    <row r="9" spans="1:4" s="1" customFormat="1" ht="21" customHeight="1" x14ac:dyDescent="0.2">
      <c r="A9" s="115">
        <v>2357269</v>
      </c>
      <c r="B9" s="247" t="s">
        <v>132</v>
      </c>
      <c r="C9" s="248">
        <v>281000</v>
      </c>
      <c r="D9" s="115">
        <v>985759</v>
      </c>
    </row>
    <row r="10" spans="1:4" s="1" customFormat="1" ht="21" customHeight="1" x14ac:dyDescent="0.2">
      <c r="A10" s="100">
        <v>12796</v>
      </c>
      <c r="B10" s="118" t="s">
        <v>133</v>
      </c>
      <c r="C10" s="102">
        <v>14000</v>
      </c>
      <c r="D10" s="100">
        <v>81619</v>
      </c>
    </row>
    <row r="11" spans="1:4" s="1" customFormat="1" ht="21" customHeight="1" x14ac:dyDescent="0.2">
      <c r="A11" s="100">
        <v>5847</v>
      </c>
      <c r="B11" s="118" t="s">
        <v>134</v>
      </c>
      <c r="C11" s="102">
        <v>5000</v>
      </c>
      <c r="D11" s="100">
        <v>1656</v>
      </c>
    </row>
    <row r="12" spans="1:4" s="1" customFormat="1" ht="21" customHeight="1" x14ac:dyDescent="0.2">
      <c r="A12" s="100">
        <v>23464</v>
      </c>
      <c r="B12" s="118" t="s">
        <v>214</v>
      </c>
      <c r="C12" s="102">
        <v>13000</v>
      </c>
      <c r="D12" s="100">
        <v>27252</v>
      </c>
    </row>
    <row r="13" spans="1:4" s="1" customFormat="1" ht="21" customHeight="1" x14ac:dyDescent="0.2">
      <c r="A13" s="100">
        <v>15557</v>
      </c>
      <c r="B13" s="118" t="s">
        <v>135</v>
      </c>
      <c r="C13" s="102">
        <v>23000</v>
      </c>
      <c r="D13" s="100">
        <v>41783</v>
      </c>
    </row>
    <row r="14" spans="1:4" s="1" customFormat="1" ht="21" customHeight="1" x14ac:dyDescent="0.2">
      <c r="A14" s="100">
        <v>138796</v>
      </c>
      <c r="B14" s="118" t="s">
        <v>136</v>
      </c>
      <c r="C14" s="102">
        <v>50000</v>
      </c>
      <c r="D14" s="100">
        <v>152545</v>
      </c>
    </row>
    <row r="15" spans="1:4" s="1" customFormat="1" ht="21" customHeight="1" x14ac:dyDescent="0.2">
      <c r="A15" s="100">
        <v>797261</v>
      </c>
      <c r="B15" s="118" t="s">
        <v>137</v>
      </c>
      <c r="C15" s="102">
        <v>109000</v>
      </c>
      <c r="D15" s="100">
        <v>832111</v>
      </c>
    </row>
    <row r="16" spans="1:4" s="1" customFormat="1" ht="21" customHeight="1" x14ac:dyDescent="0.2">
      <c r="A16" s="100">
        <v>116871</v>
      </c>
      <c r="B16" s="118" t="s">
        <v>138</v>
      </c>
      <c r="C16" s="102">
        <v>84000</v>
      </c>
      <c r="D16" s="100">
        <v>238091</v>
      </c>
    </row>
    <row r="17" spans="1:4" s="1" customFormat="1" ht="21" customHeight="1" x14ac:dyDescent="0.2">
      <c r="A17" s="100">
        <v>296754</v>
      </c>
      <c r="B17" s="118" t="s">
        <v>139</v>
      </c>
      <c r="C17" s="102">
        <v>60000</v>
      </c>
      <c r="D17" s="100">
        <v>74952</v>
      </c>
    </row>
    <row r="18" spans="1:4" s="1" customFormat="1" ht="21" customHeight="1" x14ac:dyDescent="0.2">
      <c r="A18" s="100">
        <v>130781</v>
      </c>
      <c r="B18" s="118" t="s">
        <v>140</v>
      </c>
      <c r="C18" s="102">
        <v>17000</v>
      </c>
      <c r="D18" s="100">
        <v>30839</v>
      </c>
    </row>
    <row r="19" spans="1:4" s="1" customFormat="1" ht="21" customHeight="1" x14ac:dyDescent="0.2">
      <c r="A19" s="100">
        <v>21290</v>
      </c>
      <c r="B19" s="118" t="s">
        <v>141</v>
      </c>
      <c r="C19" s="102">
        <v>15000</v>
      </c>
      <c r="D19" s="100">
        <v>20382</v>
      </c>
    </row>
    <row r="20" spans="1:4" s="1" customFormat="1" ht="21" customHeight="1" x14ac:dyDescent="0.2">
      <c r="A20" s="100">
        <v>591253</v>
      </c>
      <c r="B20" s="118" t="s">
        <v>142</v>
      </c>
      <c r="C20" s="102">
        <v>87000</v>
      </c>
      <c r="D20" s="100">
        <v>405628</v>
      </c>
    </row>
    <row r="21" spans="1:4" s="1" customFormat="1" ht="21" customHeight="1" x14ac:dyDescent="0.2">
      <c r="A21" s="100">
        <v>333632</v>
      </c>
      <c r="B21" s="118" t="s">
        <v>143</v>
      </c>
      <c r="C21" s="102">
        <v>12000</v>
      </c>
      <c r="D21" s="100">
        <v>572101</v>
      </c>
    </row>
    <row r="22" spans="1:4" s="1" customFormat="1" ht="21" customHeight="1" x14ac:dyDescent="0.2">
      <c r="A22" s="100">
        <v>6145212</v>
      </c>
      <c r="B22" s="118" t="s">
        <v>144</v>
      </c>
      <c r="C22" s="102">
        <v>6814000</v>
      </c>
      <c r="D22" s="100">
        <v>7522998</v>
      </c>
    </row>
    <row r="23" spans="1:4" s="1" customFormat="1" ht="21" customHeight="1" x14ac:dyDescent="0.2">
      <c r="A23" s="100">
        <v>1487160</v>
      </c>
      <c r="B23" s="118" t="s">
        <v>145</v>
      </c>
      <c r="C23" s="102">
        <v>1571000</v>
      </c>
      <c r="D23" s="100">
        <v>2003041</v>
      </c>
    </row>
    <row r="24" spans="1:4" s="1" customFormat="1" ht="21" customHeight="1" x14ac:dyDescent="0.2">
      <c r="A24" s="100">
        <v>297178</v>
      </c>
      <c r="B24" s="118" t="s">
        <v>338</v>
      </c>
      <c r="C24" s="102">
        <v>66000</v>
      </c>
      <c r="D24" s="100">
        <v>250788</v>
      </c>
    </row>
    <row r="25" spans="1:4" s="1" customFormat="1" ht="21" customHeight="1" x14ac:dyDescent="0.2">
      <c r="A25" s="100">
        <v>28185</v>
      </c>
      <c r="B25" s="118" t="s">
        <v>245</v>
      </c>
      <c r="C25" s="102">
        <v>10000</v>
      </c>
      <c r="D25" s="100">
        <v>33135</v>
      </c>
    </row>
    <row r="26" spans="1:4" s="1" customFormat="1" ht="21" customHeight="1" x14ac:dyDescent="0.2">
      <c r="A26" s="100">
        <v>408804</v>
      </c>
      <c r="B26" s="118" t="s">
        <v>312</v>
      </c>
      <c r="C26" s="102">
        <v>152000</v>
      </c>
      <c r="D26" s="100">
        <v>343443</v>
      </c>
    </row>
    <row r="27" spans="1:4" s="1" customFormat="1" ht="21" customHeight="1" x14ac:dyDescent="0.2">
      <c r="A27" s="100">
        <v>2688759</v>
      </c>
      <c r="B27" s="118" t="s">
        <v>412</v>
      </c>
      <c r="C27" s="98">
        <v>3226000</v>
      </c>
      <c r="D27" s="100">
        <v>1452746</v>
      </c>
    </row>
    <row r="28" spans="1:4" s="1" customFormat="1" ht="21" customHeight="1" x14ac:dyDescent="0.2">
      <c r="A28" s="100">
        <v>947591</v>
      </c>
      <c r="B28" s="118" t="s">
        <v>150</v>
      </c>
      <c r="C28" s="102">
        <v>446000</v>
      </c>
      <c r="D28" s="100">
        <v>1130531</v>
      </c>
    </row>
    <row r="29" spans="1:4" s="1" customFormat="1" ht="21" customHeight="1" x14ac:dyDescent="0.2">
      <c r="A29" s="103" t="s">
        <v>69</v>
      </c>
      <c r="B29" s="118" t="s">
        <v>151</v>
      </c>
      <c r="C29" s="101" t="s">
        <v>69</v>
      </c>
      <c r="D29" s="100">
        <v>8000</v>
      </c>
    </row>
    <row r="30" spans="1:4" s="1" customFormat="1" ht="21" customHeight="1" x14ac:dyDescent="0.2">
      <c r="A30" s="100">
        <v>784337</v>
      </c>
      <c r="B30" s="118" t="s">
        <v>152</v>
      </c>
      <c r="C30" s="102">
        <v>282000</v>
      </c>
      <c r="D30" s="100">
        <v>987190</v>
      </c>
    </row>
    <row r="31" spans="1:4" s="1" customFormat="1" ht="21" customHeight="1" x14ac:dyDescent="0.2">
      <c r="A31" s="100">
        <v>7269</v>
      </c>
      <c r="B31" s="118" t="s">
        <v>153</v>
      </c>
      <c r="C31" s="102">
        <v>11000</v>
      </c>
      <c r="D31" s="100">
        <v>47625</v>
      </c>
    </row>
    <row r="32" spans="1:4" s="1" customFormat="1" ht="21" customHeight="1" x14ac:dyDescent="0.2">
      <c r="A32" s="100">
        <v>3142</v>
      </c>
      <c r="B32" s="67" t="s">
        <v>212</v>
      </c>
      <c r="C32" s="102">
        <v>5000</v>
      </c>
      <c r="D32" s="100">
        <v>23118</v>
      </c>
    </row>
    <row r="33" spans="1:4" s="1" customFormat="1" ht="21" customHeight="1" x14ac:dyDescent="0.2">
      <c r="A33" s="100">
        <v>4277</v>
      </c>
      <c r="B33" s="118" t="s">
        <v>155</v>
      </c>
      <c r="C33" s="102"/>
      <c r="D33" s="100"/>
    </row>
    <row r="34" spans="1:4" s="1" customFormat="1" ht="21" customHeight="1" x14ac:dyDescent="0.2">
      <c r="A34" s="99">
        <v>1383</v>
      </c>
      <c r="B34" s="118" t="s">
        <v>156</v>
      </c>
      <c r="C34" s="101" t="s">
        <v>69</v>
      </c>
      <c r="D34" s="98">
        <v>17706</v>
      </c>
    </row>
    <row r="35" spans="1:4" s="1" customFormat="1" ht="21" customHeight="1" x14ac:dyDescent="0.2">
      <c r="A35" s="121">
        <v>29000</v>
      </c>
      <c r="B35" s="288" t="s">
        <v>157</v>
      </c>
      <c r="C35" s="250">
        <v>29000</v>
      </c>
      <c r="D35" s="121">
        <v>54677</v>
      </c>
    </row>
    <row r="36" spans="1:4" s="1" customFormat="1" ht="19.5" customHeight="1" x14ac:dyDescent="0.2">
      <c r="A36" s="377"/>
      <c r="B36" s="377"/>
      <c r="C36" s="377"/>
      <c r="D36" s="377"/>
    </row>
    <row r="37" spans="1:4" s="1" customFormat="1" ht="19.5" customHeight="1" x14ac:dyDescent="0.2">
      <c r="A37"/>
      <c r="B37" s="189" t="s">
        <v>413</v>
      </c>
      <c r="C37"/>
      <c r="D37"/>
    </row>
    <row r="38" spans="1:4" s="1" customFormat="1" ht="19.5" customHeight="1" x14ac:dyDescent="0.2">
      <c r="A38"/>
      <c r="B38"/>
      <c r="C38"/>
      <c r="D38"/>
    </row>
    <row r="39" spans="1:4" s="1" customFormat="1" ht="16.5" customHeight="1" x14ac:dyDescent="0.2">
      <c r="A39"/>
      <c r="B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80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/>
      <c r="B49"/>
      <c r="C49"/>
      <c r="D49"/>
    </row>
    <row r="50" spans="1:4" s="1" customFormat="1" ht="16.5" customHeight="1" x14ac:dyDescent="0.2">
      <c r="A50" s="82" t="s">
        <v>414</v>
      </c>
    </row>
    <row r="51" spans="1:4" s="1" customFormat="1" ht="20.25" customHeight="1" x14ac:dyDescent="0.2">
      <c r="A51" s="207" t="s">
        <v>415</v>
      </c>
      <c r="B51" s="289"/>
      <c r="C51" s="289"/>
      <c r="D51" s="289"/>
    </row>
    <row r="52" spans="1:4" s="1" customFormat="1" ht="20.25" customHeight="1" x14ac:dyDescent="0.2">
      <c r="A52" s="112" t="s">
        <v>411</v>
      </c>
      <c r="B52" s="289"/>
      <c r="C52" s="289"/>
      <c r="D52" s="289"/>
    </row>
    <row r="53" spans="1:4" s="1" customFormat="1" ht="15" customHeight="1" x14ac:dyDescent="0.2">
      <c r="A53" s="83"/>
      <c r="B53" s="83"/>
      <c r="C53" s="83"/>
      <c r="D53" s="82" t="s">
        <v>101</v>
      </c>
    </row>
    <row r="54" spans="1:4" s="1" customFormat="1" ht="24" customHeight="1" x14ac:dyDescent="0.2">
      <c r="A54" s="217" t="s">
        <v>2</v>
      </c>
      <c r="B54" s="89"/>
      <c r="C54" s="218" t="s">
        <v>90</v>
      </c>
      <c r="D54" s="51"/>
    </row>
    <row r="55" spans="1:4" s="1" customFormat="1" ht="24" customHeight="1" x14ac:dyDescent="0.2">
      <c r="A55" s="219" t="s">
        <v>73</v>
      </c>
      <c r="B55" s="92" t="s">
        <v>3</v>
      </c>
      <c r="C55" s="378" t="s">
        <v>4</v>
      </c>
      <c r="D55" s="378" t="s">
        <v>2</v>
      </c>
    </row>
    <row r="56" spans="1:4" s="1" customFormat="1" ht="24" customHeight="1" x14ac:dyDescent="0.2">
      <c r="A56" s="262">
        <v>2005</v>
      </c>
      <c r="B56" s="95"/>
      <c r="C56" s="379"/>
      <c r="D56" s="379"/>
    </row>
    <row r="57" spans="1:4" s="1" customFormat="1" ht="24" customHeight="1" x14ac:dyDescent="0.2">
      <c r="A57" s="115">
        <v>30706</v>
      </c>
      <c r="B57" s="118" t="s">
        <v>158</v>
      </c>
      <c r="C57" s="102">
        <v>11000</v>
      </c>
      <c r="D57" s="100">
        <v>103312</v>
      </c>
    </row>
    <row r="58" spans="1:4" s="1" customFormat="1" ht="24" customHeight="1" x14ac:dyDescent="0.2">
      <c r="A58" s="99">
        <v>82532</v>
      </c>
      <c r="B58" s="67" t="s">
        <v>416</v>
      </c>
      <c r="C58" s="102">
        <v>2000</v>
      </c>
      <c r="D58" s="99">
        <v>35478</v>
      </c>
    </row>
    <row r="59" spans="1:4" s="1" customFormat="1" ht="24" customHeight="1" x14ac:dyDescent="0.2">
      <c r="A59" s="100">
        <v>2653438</v>
      </c>
      <c r="B59" s="118" t="s">
        <v>160</v>
      </c>
      <c r="C59" s="102">
        <v>1505000</v>
      </c>
      <c r="D59" s="100">
        <v>3890081</v>
      </c>
    </row>
    <row r="60" spans="1:4" s="1" customFormat="1" ht="24" customHeight="1" x14ac:dyDescent="0.2">
      <c r="A60" s="100">
        <v>680674</v>
      </c>
      <c r="B60" s="118" t="s">
        <v>161</v>
      </c>
      <c r="C60" s="98">
        <v>617000</v>
      </c>
      <c r="D60" s="100">
        <v>638100</v>
      </c>
    </row>
    <row r="61" spans="1:4" s="1" customFormat="1" ht="24" customHeight="1" x14ac:dyDescent="0.2">
      <c r="A61" s="100">
        <v>392673</v>
      </c>
      <c r="B61" s="118" t="s">
        <v>163</v>
      </c>
      <c r="C61" s="102">
        <v>15000</v>
      </c>
      <c r="D61" s="100">
        <v>763644</v>
      </c>
    </row>
    <row r="62" spans="1:4" s="1" customFormat="1" ht="24" customHeight="1" x14ac:dyDescent="0.2">
      <c r="A62" s="100">
        <v>29884</v>
      </c>
      <c r="B62" s="118" t="s">
        <v>164</v>
      </c>
      <c r="C62" s="101" t="s">
        <v>69</v>
      </c>
      <c r="D62" s="100">
        <v>15731</v>
      </c>
    </row>
    <row r="63" spans="1:4" s="1" customFormat="1" ht="24" customHeight="1" x14ac:dyDescent="0.2">
      <c r="A63" s="100">
        <v>375231</v>
      </c>
      <c r="B63" s="118" t="s">
        <v>225</v>
      </c>
      <c r="C63" s="102">
        <v>193000</v>
      </c>
      <c r="D63" s="100">
        <v>968825</v>
      </c>
    </row>
    <row r="64" spans="1:4" s="1" customFormat="1" ht="24" customHeight="1" x14ac:dyDescent="0.2">
      <c r="A64" s="100">
        <v>15708</v>
      </c>
      <c r="B64" s="118" t="s">
        <v>366</v>
      </c>
      <c r="C64" s="101" t="s">
        <v>69</v>
      </c>
      <c r="D64" s="100">
        <v>35715</v>
      </c>
    </row>
    <row r="65" spans="1:4" s="1" customFormat="1" ht="24" customHeight="1" x14ac:dyDescent="0.2">
      <c r="A65" s="100">
        <v>376198</v>
      </c>
      <c r="B65" s="118" t="s">
        <v>106</v>
      </c>
      <c r="C65" s="98">
        <v>82000</v>
      </c>
      <c r="D65" s="100">
        <v>330923</v>
      </c>
    </row>
    <row r="66" spans="1:4" s="1" customFormat="1" ht="24" customHeight="1" x14ac:dyDescent="0.2">
      <c r="A66" s="100">
        <v>75800</v>
      </c>
      <c r="B66" s="118" t="s">
        <v>107</v>
      </c>
      <c r="C66" s="98">
        <v>64000</v>
      </c>
      <c r="D66" s="100">
        <v>103000</v>
      </c>
    </row>
    <row r="67" spans="1:4" s="1" customFormat="1" ht="24" customHeight="1" x14ac:dyDescent="0.2">
      <c r="A67" s="100">
        <v>278129</v>
      </c>
      <c r="B67" s="118" t="s">
        <v>217</v>
      </c>
      <c r="C67" s="98">
        <v>24000</v>
      </c>
      <c r="D67" s="100">
        <v>395507</v>
      </c>
    </row>
    <row r="68" spans="1:4" s="1" customFormat="1" ht="24" customHeight="1" x14ac:dyDescent="0.2">
      <c r="A68" s="100">
        <v>14083</v>
      </c>
      <c r="B68" s="118" t="s">
        <v>110</v>
      </c>
      <c r="C68" s="101" t="s">
        <v>69</v>
      </c>
      <c r="D68" s="102">
        <v>11758</v>
      </c>
    </row>
    <row r="69" spans="1:4" s="1" customFormat="1" ht="24" customHeight="1" x14ac:dyDescent="0.2">
      <c r="A69" s="100">
        <v>47765</v>
      </c>
      <c r="B69" s="118" t="s">
        <v>111</v>
      </c>
      <c r="C69" s="98">
        <v>30000</v>
      </c>
      <c r="D69" s="102">
        <v>43839</v>
      </c>
    </row>
    <row r="70" spans="1:4" s="1" customFormat="1" ht="24" customHeight="1" x14ac:dyDescent="0.2">
      <c r="A70" s="100">
        <v>2516810</v>
      </c>
      <c r="B70" s="118" t="s">
        <v>320</v>
      </c>
      <c r="C70" s="98">
        <v>561000</v>
      </c>
      <c r="D70" s="102">
        <v>722036</v>
      </c>
    </row>
    <row r="71" spans="1:4" s="1" customFormat="1" ht="24" customHeight="1" x14ac:dyDescent="0.2">
      <c r="A71" s="100">
        <v>231955</v>
      </c>
      <c r="B71" s="118" t="s">
        <v>417</v>
      </c>
      <c r="C71" s="98">
        <v>20000</v>
      </c>
      <c r="D71" s="102">
        <v>308265</v>
      </c>
    </row>
    <row r="72" spans="1:4" s="1" customFormat="1" ht="24" customHeight="1" x14ac:dyDescent="0.2">
      <c r="A72" s="100">
        <v>8380</v>
      </c>
      <c r="B72" s="118" t="s">
        <v>113</v>
      </c>
      <c r="C72" s="101" t="s">
        <v>69</v>
      </c>
      <c r="D72" s="102">
        <v>1435</v>
      </c>
    </row>
    <row r="73" spans="1:4" s="1" customFormat="1" ht="24" customHeight="1" x14ac:dyDescent="0.2">
      <c r="A73" s="286">
        <v>563094</v>
      </c>
      <c r="B73" s="118" t="s">
        <v>114</v>
      </c>
      <c r="C73" s="98">
        <v>494000</v>
      </c>
      <c r="D73" s="98">
        <v>2721618</v>
      </c>
    </row>
    <row r="74" spans="1:4" s="1" customFormat="1" ht="24" customHeight="1" x14ac:dyDescent="0.2">
      <c r="A74" s="109">
        <f>SUM(A9:A35,A57:A73)</f>
        <v>26046928</v>
      </c>
      <c r="B74" s="242" t="s">
        <v>418</v>
      </c>
      <c r="C74" s="111">
        <f>SUM(C9:C73)</f>
        <v>17000000</v>
      </c>
      <c r="D74" s="109">
        <f>SUM(D9:D73)</f>
        <v>28428983</v>
      </c>
    </row>
    <row r="75" spans="1:4" s="1" customFormat="1" ht="21.75" customHeight="1" x14ac:dyDescent="0.2">
      <c r="A75" s="380"/>
      <c r="B75" s="380"/>
      <c r="C75" s="380"/>
      <c r="D75" s="380"/>
    </row>
    <row r="76" spans="1:4" s="1" customFormat="1" ht="18" customHeight="1" x14ac:dyDescent="0.2">
      <c r="A76" s="384"/>
      <c r="B76" s="384"/>
      <c r="C76" s="384"/>
      <c r="D76" s="384"/>
    </row>
    <row r="77" spans="1:4" s="1" customFormat="1" ht="18" customHeight="1" x14ac:dyDescent="0.2">
      <c r="A77" s="385" t="s">
        <v>419</v>
      </c>
      <c r="B77" s="386"/>
      <c r="C77" s="386"/>
      <c r="D77" s="386"/>
    </row>
    <row r="78" spans="1:4" s="1" customFormat="1" ht="18" customHeight="1" x14ac:dyDescent="0.2">
      <c r="A78" s="384"/>
      <c r="B78" s="384"/>
      <c r="C78" s="384"/>
      <c r="D78" s="384"/>
    </row>
    <row r="79" spans="1:4" s="1" customFormat="1" x14ac:dyDescent="0.2"/>
    <row r="80" spans="1:4" s="1" customFormat="1" x14ac:dyDescent="0.2"/>
    <row r="81" spans="2:2" s="1" customFormat="1" x14ac:dyDescent="0.2"/>
    <row r="82" spans="2:2" s="1" customFormat="1" x14ac:dyDescent="0.2"/>
    <row r="83" spans="2:2" s="1" customFormat="1" x14ac:dyDescent="0.2"/>
    <row r="84" spans="2:2" s="1" customFormat="1" x14ac:dyDescent="0.2"/>
    <row r="85" spans="2:2" s="1" customFormat="1" x14ac:dyDescent="0.2"/>
    <row r="86" spans="2:2" s="1" customFormat="1" x14ac:dyDescent="0.2"/>
    <row r="87" spans="2:2" s="1" customFormat="1" x14ac:dyDescent="0.2"/>
    <row r="88" spans="2:2" s="1" customFormat="1" x14ac:dyDescent="0.2"/>
    <row r="89" spans="2:2" s="1" customFormat="1" x14ac:dyDescent="0.2"/>
    <row r="90" spans="2:2" s="1" customFormat="1" x14ac:dyDescent="0.2"/>
    <row r="91" spans="2:2" s="1" customFormat="1" x14ac:dyDescent="0.2"/>
    <row r="92" spans="2:2" s="1" customFormat="1" ht="17.25" customHeight="1" x14ac:dyDescent="0.2">
      <c r="B92" s="206"/>
    </row>
    <row r="93" spans="2:2" s="1" customFormat="1" x14ac:dyDescent="0.2"/>
    <row r="94" spans="2:2" s="1" customFormat="1" x14ac:dyDescent="0.2"/>
    <row r="95" spans="2:2" s="1" customFormat="1" x14ac:dyDescent="0.2"/>
    <row r="96" spans="2:2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</sheetData>
  <mergeCells count="9">
    <mergeCell ref="A76:D76"/>
    <mergeCell ref="A77:D77"/>
    <mergeCell ref="A78:D78"/>
    <mergeCell ref="C7:C8"/>
    <mergeCell ref="D7:D8"/>
    <mergeCell ref="A36:D36"/>
    <mergeCell ref="C55:C56"/>
    <mergeCell ref="D55:D56"/>
    <mergeCell ref="A75:D7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rightToLeft="1" topLeftCell="A124" workbookViewId="0">
      <selection activeCell="F14" sqref="F14"/>
    </sheetView>
  </sheetViews>
  <sheetFormatPr defaultRowHeight="12.75" x14ac:dyDescent="0.2"/>
  <cols>
    <col min="1" max="1" width="14.42578125" customWidth="1"/>
    <col min="2" max="2" width="5.140625" customWidth="1"/>
    <col min="3" max="3" width="52.140625" customWidth="1"/>
    <col min="4" max="4" width="13.7109375" customWidth="1"/>
    <col min="5" max="5" width="14.5703125" customWidth="1"/>
  </cols>
  <sheetData>
    <row r="1" spans="1:5" s="1" customFormat="1" ht="22.5" customHeight="1" x14ac:dyDescent="0.2">
      <c r="A1" s="82" t="s">
        <v>420</v>
      </c>
      <c r="B1" s="83"/>
      <c r="C1" s="83"/>
      <c r="D1" s="83"/>
      <c r="E1" s="83"/>
    </row>
    <row r="2" spans="1:5" s="1" customFormat="1" ht="19.5" customHeight="1" x14ac:dyDescent="0.2">
      <c r="A2" s="112" t="s">
        <v>421</v>
      </c>
      <c r="B2" s="190"/>
      <c r="C2" s="190"/>
      <c r="D2" s="190"/>
      <c r="E2" s="190"/>
    </row>
    <row r="3" spans="1:5" s="1" customFormat="1" ht="19.5" customHeight="1" x14ac:dyDescent="0.2">
      <c r="A3" s="112" t="s">
        <v>211</v>
      </c>
      <c r="B3" s="190"/>
      <c r="C3" s="190"/>
      <c r="D3" s="190"/>
      <c r="E3" s="190"/>
    </row>
    <row r="4" spans="1:5" s="1" customFormat="1" ht="18" customHeight="1" x14ac:dyDescent="0.2">
      <c r="A4" s="83"/>
      <c r="B4" s="191"/>
      <c r="C4" s="83"/>
      <c r="D4" s="83"/>
      <c r="E4" s="82" t="s">
        <v>101</v>
      </c>
    </row>
    <row r="5" spans="1:5" s="1" customFormat="1" ht="18.75" customHeight="1" x14ac:dyDescent="0.2">
      <c r="A5" s="217" t="s">
        <v>2</v>
      </c>
      <c r="B5" s="192"/>
      <c r="C5" s="193"/>
      <c r="D5" s="290" t="s">
        <v>90</v>
      </c>
      <c r="E5" s="291"/>
    </row>
    <row r="6" spans="1:5" s="1" customFormat="1" ht="18" customHeight="1" x14ac:dyDescent="0.2">
      <c r="A6" s="219" t="s">
        <v>73</v>
      </c>
      <c r="B6" s="42" t="s">
        <v>3</v>
      </c>
      <c r="C6" s="292"/>
      <c r="D6" s="378" t="s">
        <v>4</v>
      </c>
      <c r="E6" s="378" t="s">
        <v>2</v>
      </c>
    </row>
    <row r="7" spans="1:5" s="1" customFormat="1" ht="18" customHeight="1" x14ac:dyDescent="0.2">
      <c r="A7" s="220">
        <v>2005</v>
      </c>
      <c r="B7" s="196"/>
      <c r="C7" s="197"/>
      <c r="D7" s="379"/>
      <c r="E7" s="379"/>
    </row>
    <row r="8" spans="1:5" s="1" customFormat="1" ht="18" customHeight="1" x14ac:dyDescent="0.2">
      <c r="A8" s="198"/>
      <c r="B8" s="199" t="s">
        <v>7</v>
      </c>
      <c r="C8" s="200" t="s">
        <v>184</v>
      </c>
      <c r="D8" s="198"/>
      <c r="E8" s="198"/>
    </row>
    <row r="9" spans="1:5" s="1" customFormat="1" ht="18" customHeight="1" x14ac:dyDescent="0.2">
      <c r="A9" s="99">
        <v>1513089</v>
      </c>
      <c r="B9" s="39"/>
      <c r="C9" s="201" t="s">
        <v>132</v>
      </c>
      <c r="D9" s="99">
        <v>110000</v>
      </c>
      <c r="E9" s="99">
        <v>362330</v>
      </c>
    </row>
    <row r="10" spans="1:5" s="1" customFormat="1" ht="18" customHeight="1" x14ac:dyDescent="0.2">
      <c r="A10" s="99">
        <v>12796</v>
      </c>
      <c r="B10" s="39"/>
      <c r="C10" s="201" t="s">
        <v>133</v>
      </c>
      <c r="D10" s="99">
        <v>14000</v>
      </c>
      <c r="E10" s="99">
        <v>81619</v>
      </c>
    </row>
    <row r="11" spans="1:5" s="1" customFormat="1" ht="18" customHeight="1" x14ac:dyDescent="0.2">
      <c r="A11" s="99">
        <v>5847</v>
      </c>
      <c r="B11" s="39"/>
      <c r="C11" s="201" t="s">
        <v>134</v>
      </c>
      <c r="D11" s="99">
        <v>5000</v>
      </c>
      <c r="E11" s="99">
        <v>1656</v>
      </c>
    </row>
    <row r="12" spans="1:5" s="1" customFormat="1" ht="18" customHeight="1" x14ac:dyDescent="0.2">
      <c r="A12" s="99">
        <v>23465</v>
      </c>
      <c r="B12" s="39"/>
      <c r="C12" s="201" t="s">
        <v>214</v>
      </c>
      <c r="D12" s="99">
        <v>13000</v>
      </c>
      <c r="E12" s="99">
        <v>27252</v>
      </c>
    </row>
    <row r="13" spans="1:5" s="1" customFormat="1" ht="18" customHeight="1" x14ac:dyDescent="0.2">
      <c r="A13" s="99">
        <v>15557</v>
      </c>
      <c r="B13" s="39"/>
      <c r="C13" s="201" t="s">
        <v>135</v>
      </c>
      <c r="D13" s="99">
        <v>23000</v>
      </c>
      <c r="E13" s="99">
        <v>41783</v>
      </c>
    </row>
    <row r="14" spans="1:5" s="1" customFormat="1" ht="18" customHeight="1" x14ac:dyDescent="0.2">
      <c r="A14" s="99">
        <v>138796</v>
      </c>
      <c r="B14" s="39"/>
      <c r="C14" s="201" t="s">
        <v>136</v>
      </c>
      <c r="D14" s="99">
        <v>50000</v>
      </c>
      <c r="E14" s="99">
        <v>152545</v>
      </c>
    </row>
    <row r="15" spans="1:5" s="1" customFormat="1" ht="18" customHeight="1" x14ac:dyDescent="0.2">
      <c r="A15" s="99">
        <v>796526</v>
      </c>
      <c r="B15" s="39"/>
      <c r="C15" s="201" t="s">
        <v>137</v>
      </c>
      <c r="D15" s="99">
        <v>107000</v>
      </c>
      <c r="E15" s="99">
        <v>820058</v>
      </c>
    </row>
    <row r="16" spans="1:5" s="1" customFormat="1" ht="18" customHeight="1" x14ac:dyDescent="0.2">
      <c r="A16" s="103" t="s">
        <v>69</v>
      </c>
      <c r="B16" s="39"/>
      <c r="C16" s="201" t="s">
        <v>151</v>
      </c>
      <c r="D16" s="103" t="s">
        <v>69</v>
      </c>
      <c r="E16" s="99">
        <v>8000</v>
      </c>
    </row>
    <row r="17" spans="1:5" s="1" customFormat="1" ht="18" customHeight="1" x14ac:dyDescent="0.2">
      <c r="A17" s="99">
        <v>3142</v>
      </c>
      <c r="B17" s="39"/>
      <c r="C17" s="202" t="s">
        <v>212</v>
      </c>
      <c r="D17" s="99">
        <v>5000</v>
      </c>
      <c r="E17" s="99">
        <v>23118</v>
      </c>
    </row>
    <row r="18" spans="1:5" s="1" customFormat="1" ht="18" customHeight="1" x14ac:dyDescent="0.2">
      <c r="A18" s="99">
        <v>1383</v>
      </c>
      <c r="B18" s="39"/>
      <c r="C18" s="201" t="s">
        <v>156</v>
      </c>
      <c r="D18" s="103" t="s">
        <v>69</v>
      </c>
      <c r="E18" s="99">
        <v>17706</v>
      </c>
    </row>
    <row r="19" spans="1:5" s="1" customFormat="1" ht="18" customHeight="1" x14ac:dyDescent="0.2">
      <c r="A19" s="99">
        <v>29000</v>
      </c>
      <c r="B19" s="39"/>
      <c r="C19" s="201" t="s">
        <v>157</v>
      </c>
      <c r="D19" s="99">
        <v>29000</v>
      </c>
      <c r="E19" s="99">
        <v>54677</v>
      </c>
    </row>
    <row r="20" spans="1:5" s="1" customFormat="1" ht="18" customHeight="1" x14ac:dyDescent="0.2">
      <c r="A20" s="99">
        <v>680674</v>
      </c>
      <c r="B20" s="39"/>
      <c r="C20" s="201" t="s">
        <v>213</v>
      </c>
      <c r="D20" s="99">
        <v>617000</v>
      </c>
      <c r="E20" s="99">
        <v>638100</v>
      </c>
    </row>
    <row r="21" spans="1:5" s="1" customFormat="1" ht="18" customHeight="1" x14ac:dyDescent="0.2">
      <c r="A21" s="99">
        <v>75800</v>
      </c>
      <c r="B21" s="39"/>
      <c r="C21" s="201" t="s">
        <v>107</v>
      </c>
      <c r="D21" s="99">
        <v>64000</v>
      </c>
      <c r="E21" s="99">
        <v>103000</v>
      </c>
    </row>
    <row r="22" spans="1:5" s="1" customFormat="1" ht="18" customHeight="1" x14ac:dyDescent="0.2">
      <c r="A22" s="99">
        <v>14083</v>
      </c>
      <c r="B22" s="39"/>
      <c r="C22" s="201" t="s">
        <v>110</v>
      </c>
      <c r="D22" s="103" t="s">
        <v>69</v>
      </c>
      <c r="E22" s="99">
        <v>11758</v>
      </c>
    </row>
    <row r="23" spans="1:5" s="1" customFormat="1" ht="18" customHeight="1" x14ac:dyDescent="0.2">
      <c r="A23" s="99">
        <v>2516810</v>
      </c>
      <c r="B23" s="39"/>
      <c r="C23" s="201" t="s">
        <v>320</v>
      </c>
      <c r="D23" s="99">
        <v>561000</v>
      </c>
      <c r="E23" s="99">
        <v>722036</v>
      </c>
    </row>
    <row r="24" spans="1:5" s="1" customFormat="1" ht="19.5" customHeight="1" x14ac:dyDescent="0.2">
      <c r="A24" s="293">
        <f>SUM(A9:A23)</f>
        <v>5826968</v>
      </c>
      <c r="B24" s="203"/>
      <c r="C24" s="13" t="s">
        <v>185</v>
      </c>
      <c r="D24" s="293">
        <f>SUM(D9:D23)</f>
        <v>1598000</v>
      </c>
      <c r="E24" s="293">
        <f>SUM(E9:E23)</f>
        <v>3065638</v>
      </c>
    </row>
    <row r="25" spans="1:5" s="1" customFormat="1" ht="18" customHeight="1" x14ac:dyDescent="0.2">
      <c r="A25" s="96"/>
      <c r="B25" s="37" t="s">
        <v>10</v>
      </c>
      <c r="C25" s="200" t="s">
        <v>215</v>
      </c>
      <c r="D25" s="96"/>
      <c r="E25" s="96"/>
    </row>
    <row r="26" spans="1:5" s="1" customFormat="1" ht="18" customHeight="1" x14ac:dyDescent="0.2">
      <c r="A26" s="99">
        <v>162522</v>
      </c>
      <c r="B26" s="37"/>
      <c r="C26" s="201" t="s">
        <v>422</v>
      </c>
      <c r="D26" s="99">
        <v>14000</v>
      </c>
      <c r="E26" s="99">
        <v>38400</v>
      </c>
    </row>
    <row r="27" spans="1:5" s="1" customFormat="1" ht="18" customHeight="1" x14ac:dyDescent="0.2">
      <c r="A27" s="99">
        <v>116871</v>
      </c>
      <c r="B27" s="39"/>
      <c r="C27" s="201" t="s">
        <v>138</v>
      </c>
      <c r="D27" s="99">
        <v>84000</v>
      </c>
      <c r="E27" s="99">
        <v>238091</v>
      </c>
    </row>
    <row r="28" spans="1:5" s="1" customFormat="1" ht="18" customHeight="1" x14ac:dyDescent="0.2">
      <c r="A28" s="99">
        <v>333632</v>
      </c>
      <c r="B28" s="39"/>
      <c r="C28" s="201" t="s">
        <v>143</v>
      </c>
      <c r="D28" s="99">
        <v>12000</v>
      </c>
      <c r="E28" s="99">
        <v>572101</v>
      </c>
    </row>
    <row r="29" spans="1:5" s="1" customFormat="1" ht="18" customHeight="1" x14ac:dyDescent="0.2">
      <c r="A29" s="99">
        <v>7268</v>
      </c>
      <c r="B29" s="39"/>
      <c r="C29" s="201" t="s">
        <v>153</v>
      </c>
      <c r="D29" s="99">
        <v>11000</v>
      </c>
      <c r="E29" s="99">
        <v>47625</v>
      </c>
    </row>
    <row r="30" spans="1:5" s="1" customFormat="1" ht="18" customHeight="1" x14ac:dyDescent="0.2">
      <c r="A30" s="99">
        <v>278129</v>
      </c>
      <c r="B30" s="39"/>
      <c r="C30" s="201" t="s">
        <v>109</v>
      </c>
      <c r="D30" s="99">
        <v>24000</v>
      </c>
      <c r="E30" s="99">
        <v>395507</v>
      </c>
    </row>
    <row r="31" spans="1:5" s="1" customFormat="1" ht="19.5" customHeight="1" x14ac:dyDescent="0.2">
      <c r="A31" s="293">
        <f>SUM(A26:A30)</f>
        <v>898422</v>
      </c>
      <c r="B31" s="203"/>
      <c r="C31" s="13" t="s">
        <v>218</v>
      </c>
      <c r="D31" s="293">
        <f>SUM(D26:D30)</f>
        <v>145000</v>
      </c>
      <c r="E31" s="293">
        <f>SUM(E26:E30)</f>
        <v>1291724</v>
      </c>
    </row>
    <row r="32" spans="1:5" s="1" customFormat="1" ht="18" customHeight="1" x14ac:dyDescent="0.2">
      <c r="A32" s="96"/>
      <c r="B32" s="37" t="s">
        <v>11</v>
      </c>
      <c r="C32" s="200" t="s">
        <v>222</v>
      </c>
      <c r="D32" s="96"/>
      <c r="E32" s="96"/>
    </row>
    <row r="33" spans="1:5" s="1" customFormat="1" ht="18" customHeight="1" x14ac:dyDescent="0.2">
      <c r="A33" s="99">
        <v>735</v>
      </c>
      <c r="B33" s="215"/>
      <c r="C33" s="201" t="s">
        <v>423</v>
      </c>
      <c r="D33" s="99">
        <v>2000</v>
      </c>
      <c r="E33" s="99">
        <v>12053</v>
      </c>
    </row>
    <row r="34" spans="1:5" s="1" customFormat="1" ht="18" customHeight="1" x14ac:dyDescent="0.2">
      <c r="A34" s="103" t="s">
        <v>69</v>
      </c>
      <c r="B34" s="215"/>
      <c r="C34" s="201" t="s">
        <v>223</v>
      </c>
      <c r="D34" s="103" t="s">
        <v>69</v>
      </c>
      <c r="E34" s="99">
        <v>117738</v>
      </c>
    </row>
    <row r="35" spans="1:5" s="1" customFormat="1" ht="18" customHeight="1" x14ac:dyDescent="0.2">
      <c r="A35" s="99">
        <v>1487159</v>
      </c>
      <c r="B35" s="39"/>
      <c r="C35" s="204" t="s">
        <v>145</v>
      </c>
      <c r="D35" s="99">
        <v>1571000</v>
      </c>
      <c r="E35" s="99">
        <v>2003041</v>
      </c>
    </row>
    <row r="36" spans="1:5" s="1" customFormat="1" ht="18" customHeight="1" x14ac:dyDescent="0.2">
      <c r="A36" s="99">
        <v>2653438</v>
      </c>
      <c r="B36" s="39"/>
      <c r="C36" s="204" t="s">
        <v>160</v>
      </c>
      <c r="D36" s="99">
        <v>1505000</v>
      </c>
      <c r="E36" s="99">
        <v>3890081</v>
      </c>
    </row>
    <row r="37" spans="1:5" s="1" customFormat="1" ht="18" customHeight="1" x14ac:dyDescent="0.2">
      <c r="A37" s="99">
        <v>29884</v>
      </c>
      <c r="B37" s="39"/>
      <c r="C37" s="201" t="s">
        <v>164</v>
      </c>
      <c r="D37" s="103" t="s">
        <v>69</v>
      </c>
      <c r="E37" s="99">
        <v>15731</v>
      </c>
    </row>
    <row r="38" spans="1:5" s="1" customFormat="1" ht="18" customHeight="1" x14ac:dyDescent="0.2">
      <c r="A38" s="99">
        <v>375231</v>
      </c>
      <c r="B38" s="39"/>
      <c r="C38" s="201" t="s">
        <v>225</v>
      </c>
      <c r="D38" s="99">
        <v>193000</v>
      </c>
      <c r="E38" s="99">
        <v>968825</v>
      </c>
    </row>
    <row r="39" spans="1:5" s="1" customFormat="1" ht="18" customHeight="1" x14ac:dyDescent="0.2">
      <c r="A39" s="99">
        <v>9450</v>
      </c>
      <c r="B39" s="39"/>
      <c r="C39" s="201" t="s">
        <v>327</v>
      </c>
      <c r="D39" s="99">
        <v>3000</v>
      </c>
      <c r="E39" s="99">
        <v>17290</v>
      </c>
    </row>
    <row r="40" spans="1:5" s="1" customFormat="1" ht="18" customHeight="1" x14ac:dyDescent="0.2">
      <c r="A40" s="99">
        <v>8380</v>
      </c>
      <c r="B40" s="39"/>
      <c r="C40" s="201" t="s">
        <v>113</v>
      </c>
      <c r="D40" s="103" t="s">
        <v>69</v>
      </c>
      <c r="E40" s="99">
        <v>1435</v>
      </c>
    </row>
    <row r="41" spans="1:5" s="1" customFormat="1" ht="18" customHeight="1" x14ac:dyDescent="0.2">
      <c r="A41" s="99">
        <v>375047</v>
      </c>
      <c r="B41" s="39"/>
      <c r="C41" s="201" t="s">
        <v>228</v>
      </c>
      <c r="D41" s="99">
        <v>417000</v>
      </c>
      <c r="E41" s="99">
        <v>2211304</v>
      </c>
    </row>
    <row r="42" spans="1:5" s="1" customFormat="1" ht="19.5" customHeight="1" x14ac:dyDescent="0.2">
      <c r="A42" s="294">
        <f>SUM(A33:A41)</f>
        <v>4939324</v>
      </c>
      <c r="B42" s="203"/>
      <c r="C42" s="12" t="s">
        <v>231</v>
      </c>
      <c r="D42" s="205">
        <f>SUM(D33:D41)</f>
        <v>3691000</v>
      </c>
      <c r="E42" s="294">
        <f>SUM(E33:E41)</f>
        <v>9237498</v>
      </c>
    </row>
    <row r="43" spans="1:5" s="1" customFormat="1" ht="19.5" customHeight="1" x14ac:dyDescent="0.2">
      <c r="A43"/>
      <c r="B43"/>
      <c r="C43"/>
      <c r="D43"/>
      <c r="E43"/>
    </row>
    <row r="44" spans="1:5" s="1" customFormat="1" ht="14.25" customHeight="1" x14ac:dyDescent="0.2">
      <c r="A44"/>
      <c r="B44"/>
      <c r="C44"/>
      <c r="D44"/>
      <c r="E44"/>
    </row>
    <row r="45" spans="1:5" s="1" customFormat="1" ht="19.5" customHeight="1" x14ac:dyDescent="0.2">
      <c r="A45"/>
      <c r="B45"/>
      <c r="C45" s="80" t="s">
        <v>424</v>
      </c>
      <c r="D45"/>
      <c r="E45"/>
    </row>
    <row r="46" spans="1:5" s="1" customFormat="1" ht="19.5" customHeight="1" x14ac:dyDescent="0.2">
      <c r="A46"/>
      <c r="B46"/>
      <c r="C46"/>
      <c r="D46"/>
      <c r="E46"/>
    </row>
    <row r="47" spans="1:5" s="1" customFormat="1" ht="19.5" customHeight="1" x14ac:dyDescent="0.2">
      <c r="A47"/>
      <c r="B47"/>
      <c r="C47"/>
      <c r="D47"/>
      <c r="E47"/>
    </row>
    <row r="48" spans="1:5" s="1" customFormat="1" ht="19.5" customHeight="1" x14ac:dyDescent="0.2">
      <c r="A48"/>
      <c r="B48"/>
      <c r="C48"/>
      <c r="D48"/>
      <c r="E48"/>
    </row>
    <row r="49" spans="1:5" s="1" customFormat="1" ht="19.5" customHeight="1" x14ac:dyDescent="0.2">
      <c r="A49"/>
      <c r="B49"/>
      <c r="C49"/>
      <c r="D49"/>
      <c r="E49"/>
    </row>
    <row r="51" spans="1:5" s="1" customFormat="1" ht="19.5" customHeight="1" x14ac:dyDescent="0.2">
      <c r="A51"/>
      <c r="B51"/>
      <c r="C51"/>
      <c r="D51"/>
      <c r="E51"/>
    </row>
    <row r="52" spans="1:5" s="1" customFormat="1" ht="14.25" customHeight="1" x14ac:dyDescent="0.2">
      <c r="A52"/>
      <c r="B52"/>
      <c r="C52"/>
      <c r="D52"/>
      <c r="E52"/>
    </row>
    <row r="53" spans="1:5" s="1" customFormat="1" ht="14.25" customHeight="1" x14ac:dyDescent="0.2">
      <c r="A53"/>
      <c r="B53"/>
      <c r="C53"/>
      <c r="D53"/>
      <c r="E53"/>
    </row>
    <row r="54" spans="1:5" s="1" customFormat="1" ht="14.25" customHeight="1" x14ac:dyDescent="0.2">
      <c r="A54"/>
      <c r="B54"/>
      <c r="C54"/>
      <c r="D54"/>
      <c r="E54"/>
    </row>
    <row r="55" spans="1:5" s="1" customFormat="1" ht="19.5" customHeight="1" x14ac:dyDescent="0.2">
      <c r="A55"/>
      <c r="B55"/>
      <c r="C55"/>
      <c r="D55"/>
      <c r="E55"/>
    </row>
    <row r="56" spans="1:5" s="1" customFormat="1" ht="19.5" customHeight="1" x14ac:dyDescent="0.2">
      <c r="A56"/>
      <c r="B56"/>
      <c r="C56"/>
      <c r="D56"/>
      <c r="E56"/>
    </row>
    <row r="57" spans="1:5" s="1" customFormat="1" ht="21.75" customHeight="1" x14ac:dyDescent="0.2">
      <c r="A57" s="82" t="s">
        <v>425</v>
      </c>
      <c r="B57" s="35"/>
      <c r="C57" s="295"/>
      <c r="D57" s="296"/>
      <c r="E57" s="296"/>
    </row>
    <row r="58" spans="1:5" s="1" customFormat="1" ht="19.5" customHeight="1" x14ac:dyDescent="0.2">
      <c r="A58" s="207" t="s">
        <v>426</v>
      </c>
      <c r="B58" s="297"/>
      <c r="C58" s="298"/>
      <c r="D58" s="299"/>
      <c r="E58" s="299"/>
    </row>
    <row r="59" spans="1:5" s="1" customFormat="1" ht="19.5" customHeight="1" x14ac:dyDescent="0.2">
      <c r="A59" s="112" t="s">
        <v>211</v>
      </c>
      <c r="B59" s="190"/>
      <c r="C59" s="190"/>
      <c r="D59" s="190"/>
      <c r="E59" s="190"/>
    </row>
    <row r="60" spans="1:5" s="1" customFormat="1" ht="18" customHeight="1" x14ac:dyDescent="0.2">
      <c r="A60" s="83"/>
      <c r="B60" s="191"/>
      <c r="C60" s="83"/>
      <c r="D60" s="83"/>
      <c r="E60" s="82" t="s">
        <v>101</v>
      </c>
    </row>
    <row r="61" spans="1:5" s="1" customFormat="1" ht="18" customHeight="1" x14ac:dyDescent="0.2">
      <c r="A61" s="217" t="s">
        <v>2</v>
      </c>
      <c r="B61" s="192"/>
      <c r="C61" s="193"/>
      <c r="D61" s="290" t="s">
        <v>90</v>
      </c>
      <c r="E61" s="291"/>
    </row>
    <row r="62" spans="1:5" s="1" customFormat="1" ht="18" customHeight="1" x14ac:dyDescent="0.2">
      <c r="A62" s="219" t="s">
        <v>73</v>
      </c>
      <c r="B62" s="42" t="s">
        <v>3</v>
      </c>
      <c r="C62" s="292"/>
      <c r="D62" s="378" t="s">
        <v>4</v>
      </c>
      <c r="E62" s="378" t="s">
        <v>2</v>
      </c>
    </row>
    <row r="63" spans="1:5" s="1" customFormat="1" ht="18" customHeight="1" x14ac:dyDescent="0.2">
      <c r="A63" s="220">
        <v>2005</v>
      </c>
      <c r="B63" s="196"/>
      <c r="C63" s="197"/>
      <c r="D63" s="379"/>
      <c r="E63" s="379"/>
    </row>
    <row r="64" spans="1:5" s="1" customFormat="1" ht="19.5" customHeight="1" x14ac:dyDescent="0.2">
      <c r="A64" s="198"/>
      <c r="B64" s="199" t="s">
        <v>13</v>
      </c>
      <c r="C64" s="200" t="s">
        <v>186</v>
      </c>
      <c r="D64" s="198"/>
      <c r="E64" s="198"/>
    </row>
    <row r="65" spans="1:5" s="1" customFormat="1" ht="19.5" customHeight="1" x14ac:dyDescent="0.2">
      <c r="A65" s="99">
        <v>6145212</v>
      </c>
      <c r="B65" s="39"/>
      <c r="C65" s="201" t="s">
        <v>144</v>
      </c>
      <c r="D65" s="99">
        <v>6814000</v>
      </c>
      <c r="E65" s="99">
        <v>7405260</v>
      </c>
    </row>
    <row r="66" spans="1:5" s="1" customFormat="1" ht="20.25" customHeight="1" x14ac:dyDescent="0.2">
      <c r="A66" s="293">
        <f>SUM(A64:A65)</f>
        <v>6145212</v>
      </c>
      <c r="B66" s="203"/>
      <c r="C66" s="13" t="s">
        <v>187</v>
      </c>
      <c r="D66" s="293">
        <f>SUM(D64:D65)</f>
        <v>6814000</v>
      </c>
      <c r="E66" s="293">
        <f>SUM(E64:E65)</f>
        <v>7405260</v>
      </c>
    </row>
    <row r="67" spans="1:5" s="1" customFormat="1" ht="20.25" customHeight="1" x14ac:dyDescent="0.2">
      <c r="A67" s="96"/>
      <c r="B67" s="37" t="s">
        <v>15</v>
      </c>
      <c r="C67" s="200" t="s">
        <v>233</v>
      </c>
      <c r="D67" s="96"/>
      <c r="E67" s="96"/>
    </row>
    <row r="68" spans="1:5" s="1" customFormat="1" ht="19.5" customHeight="1" x14ac:dyDescent="0.2">
      <c r="A68" s="99">
        <v>297178</v>
      </c>
      <c r="B68" s="39"/>
      <c r="C68" s="201" t="s">
        <v>146</v>
      </c>
      <c r="D68" s="99">
        <v>66000</v>
      </c>
      <c r="E68" s="99">
        <v>250788</v>
      </c>
    </row>
    <row r="69" spans="1:5" s="1" customFormat="1" ht="19.5" customHeight="1" x14ac:dyDescent="0.2">
      <c r="A69" s="99">
        <v>30706</v>
      </c>
      <c r="B69" s="39"/>
      <c r="C69" s="201" t="s">
        <v>158</v>
      </c>
      <c r="D69" s="99">
        <v>11000</v>
      </c>
      <c r="E69" s="99">
        <v>103312</v>
      </c>
    </row>
    <row r="70" spans="1:5" s="1" customFormat="1" ht="19.5" customHeight="1" x14ac:dyDescent="0.2">
      <c r="A70" s="99">
        <v>188048</v>
      </c>
      <c r="B70" s="39"/>
      <c r="C70" s="201" t="s">
        <v>427</v>
      </c>
      <c r="D70" s="99">
        <v>77000</v>
      </c>
      <c r="E70" s="99">
        <v>510314</v>
      </c>
    </row>
    <row r="71" spans="1:5" s="1" customFormat="1" ht="20.25" customHeight="1" x14ac:dyDescent="0.2">
      <c r="A71" s="294">
        <f>SUM(A68:A70)</f>
        <v>515932</v>
      </c>
      <c r="B71" s="203"/>
      <c r="C71" s="12" t="s">
        <v>236</v>
      </c>
      <c r="D71" s="294">
        <f>SUM(D68:D70)</f>
        <v>154000</v>
      </c>
      <c r="E71" s="294">
        <f>SUM(E68:E70)</f>
        <v>864414</v>
      </c>
    </row>
    <row r="72" spans="1:5" s="1" customFormat="1" ht="20.25" customHeight="1" x14ac:dyDescent="0.2">
      <c r="A72" s="96"/>
      <c r="B72" s="37" t="s">
        <v>20</v>
      </c>
      <c r="C72" s="200" t="s">
        <v>188</v>
      </c>
      <c r="D72" s="96"/>
      <c r="E72" s="96"/>
    </row>
    <row r="73" spans="1:5" s="1" customFormat="1" ht="19.5" customHeight="1" x14ac:dyDescent="0.2">
      <c r="A73" s="99">
        <v>653697</v>
      </c>
      <c r="B73" s="39"/>
      <c r="C73" s="201" t="s">
        <v>132</v>
      </c>
      <c r="D73" s="99">
        <v>129000</v>
      </c>
      <c r="E73" s="99">
        <v>556776</v>
      </c>
    </row>
    <row r="74" spans="1:5" s="1" customFormat="1" ht="19.5" customHeight="1" x14ac:dyDescent="0.2">
      <c r="A74" s="99">
        <v>2084295</v>
      </c>
      <c r="B74" s="39"/>
      <c r="C74" s="201" t="s">
        <v>428</v>
      </c>
      <c r="D74" s="99">
        <v>2431200</v>
      </c>
      <c r="E74" s="99">
        <v>897445</v>
      </c>
    </row>
    <row r="75" spans="1:5" s="1" customFormat="1" ht="19.5" customHeight="1" x14ac:dyDescent="0.2">
      <c r="A75" s="99">
        <v>428556</v>
      </c>
      <c r="B75" s="39"/>
      <c r="C75" s="201" t="s">
        <v>429</v>
      </c>
      <c r="D75" s="99">
        <v>557000</v>
      </c>
      <c r="E75" s="99">
        <v>433610</v>
      </c>
    </row>
    <row r="76" spans="1:5" s="1" customFormat="1" ht="19.5" customHeight="1" x14ac:dyDescent="0.2">
      <c r="A76" s="99">
        <v>864469</v>
      </c>
      <c r="B76" s="39"/>
      <c r="C76" s="201" t="s">
        <v>430</v>
      </c>
      <c r="D76" s="99">
        <v>370742</v>
      </c>
      <c r="E76" s="99">
        <v>1077875</v>
      </c>
    </row>
    <row r="77" spans="1:5" s="1" customFormat="1" ht="19.5" customHeight="1" x14ac:dyDescent="0.2">
      <c r="A77" s="99">
        <v>57068</v>
      </c>
      <c r="B77" s="39"/>
      <c r="C77" s="201" t="s">
        <v>431</v>
      </c>
      <c r="D77" s="99">
        <v>41000</v>
      </c>
      <c r="E77" s="99">
        <v>34860</v>
      </c>
    </row>
    <row r="78" spans="1:5" s="1" customFormat="1" ht="19.5" customHeight="1" x14ac:dyDescent="0.2">
      <c r="A78" s="99">
        <v>26054</v>
      </c>
      <c r="B78" s="39"/>
      <c r="C78" s="201" t="s">
        <v>432</v>
      </c>
      <c r="D78" s="99">
        <v>34258</v>
      </c>
      <c r="E78" s="99">
        <v>17797</v>
      </c>
    </row>
    <row r="79" spans="1:5" s="1" customFormat="1" ht="19.5" customHeight="1" x14ac:dyDescent="0.2">
      <c r="A79" s="99">
        <v>784337</v>
      </c>
      <c r="B79" s="211"/>
      <c r="C79" s="201" t="s">
        <v>152</v>
      </c>
      <c r="D79" s="99">
        <v>282000</v>
      </c>
      <c r="E79" s="99">
        <v>987190</v>
      </c>
    </row>
    <row r="80" spans="1:5" s="1" customFormat="1" ht="19.5" customHeight="1" x14ac:dyDescent="0.2">
      <c r="A80" s="99">
        <v>82531</v>
      </c>
      <c r="B80" s="211"/>
      <c r="C80" s="201" t="s">
        <v>416</v>
      </c>
      <c r="D80" s="99">
        <v>2000</v>
      </c>
      <c r="E80" s="99">
        <v>35478</v>
      </c>
    </row>
    <row r="81" spans="1:5" s="1" customFormat="1" ht="20.25" customHeight="1" x14ac:dyDescent="0.2">
      <c r="A81" s="293">
        <f>SUM(A73:A80)</f>
        <v>4981007</v>
      </c>
      <c r="B81" s="212"/>
      <c r="C81" s="13" t="s">
        <v>191</v>
      </c>
      <c r="D81" s="293">
        <f>SUM(D73:D80)</f>
        <v>3847200</v>
      </c>
      <c r="E81" s="293">
        <f>SUM(E73:E80)</f>
        <v>4041031</v>
      </c>
    </row>
    <row r="82" spans="1:5" s="1" customFormat="1" ht="19.5" customHeight="1" x14ac:dyDescent="0.2">
      <c r="A82" s="96"/>
      <c r="B82" s="37" t="s">
        <v>79</v>
      </c>
      <c r="C82" s="300" t="s">
        <v>433</v>
      </c>
      <c r="D82" s="96"/>
      <c r="E82" s="96"/>
    </row>
    <row r="83" spans="1:5" s="1" customFormat="1" ht="19.5" customHeight="1" x14ac:dyDescent="0.2">
      <c r="A83" s="99">
        <v>27961</v>
      </c>
      <c r="B83" s="37"/>
      <c r="C83" s="201" t="s">
        <v>434</v>
      </c>
      <c r="D83" s="99">
        <v>28000</v>
      </c>
      <c r="E83" s="99">
        <v>28253</v>
      </c>
    </row>
    <row r="84" spans="1:5" s="1" customFormat="1" ht="19.5" customHeight="1" x14ac:dyDescent="0.2">
      <c r="A84" s="99">
        <v>296754</v>
      </c>
      <c r="B84" s="39"/>
      <c r="C84" s="201" t="s">
        <v>139</v>
      </c>
      <c r="D84" s="99">
        <v>60000</v>
      </c>
      <c r="E84" s="99">
        <v>74952</v>
      </c>
    </row>
    <row r="85" spans="1:5" s="1" customFormat="1" ht="19.5" customHeight="1" x14ac:dyDescent="0.2">
      <c r="A85" s="99">
        <v>28185</v>
      </c>
      <c r="B85" s="39"/>
      <c r="C85" s="201" t="s">
        <v>245</v>
      </c>
      <c r="D85" s="99">
        <v>10000</v>
      </c>
      <c r="E85" s="99">
        <v>33135</v>
      </c>
    </row>
    <row r="86" spans="1:5" s="1" customFormat="1" ht="19.5" customHeight="1" x14ac:dyDescent="0.2">
      <c r="A86" s="99">
        <v>392673</v>
      </c>
      <c r="B86" s="39"/>
      <c r="C86" s="201" t="s">
        <v>163</v>
      </c>
      <c r="D86" s="99">
        <v>15000</v>
      </c>
      <c r="E86" s="99">
        <v>763644</v>
      </c>
    </row>
    <row r="87" spans="1:5" s="1" customFormat="1" ht="19.5" customHeight="1" x14ac:dyDescent="0.2">
      <c r="A87" s="99">
        <v>366748</v>
      </c>
      <c r="B87" s="39"/>
      <c r="C87" s="201" t="s">
        <v>106</v>
      </c>
      <c r="D87" s="99">
        <v>79000</v>
      </c>
      <c r="E87" s="99">
        <v>313633</v>
      </c>
    </row>
    <row r="88" spans="1:5" s="1" customFormat="1" ht="19.5" customHeight="1" x14ac:dyDescent="0.2">
      <c r="A88" s="99">
        <v>47765</v>
      </c>
      <c r="B88" s="39"/>
      <c r="C88" s="201" t="s">
        <v>111</v>
      </c>
      <c r="D88" s="99">
        <v>30000</v>
      </c>
      <c r="E88" s="99">
        <v>43839</v>
      </c>
    </row>
    <row r="89" spans="1:5" s="1" customFormat="1" ht="19.5" customHeight="1" x14ac:dyDescent="0.2">
      <c r="A89" s="293">
        <f>SUM(A83:A88)</f>
        <v>1160086</v>
      </c>
      <c r="B89" s="203"/>
      <c r="C89" s="13" t="s">
        <v>246</v>
      </c>
      <c r="D89" s="293">
        <f>SUM(D83:D88)</f>
        <v>222000</v>
      </c>
      <c r="E89" s="293">
        <f>SUM(E83:E88)</f>
        <v>1257456</v>
      </c>
    </row>
    <row r="90" spans="1:5" s="1" customFormat="1" ht="19.5" customHeight="1" x14ac:dyDescent="0.2">
      <c r="A90" s="96"/>
      <c r="B90" s="37" t="s">
        <v>21</v>
      </c>
      <c r="C90" s="200" t="s">
        <v>192</v>
      </c>
      <c r="D90" s="96"/>
      <c r="E90" s="96"/>
    </row>
    <row r="91" spans="1:5" s="1" customFormat="1" ht="19.5" customHeight="1" x14ac:dyDescent="0.2">
      <c r="A91" s="99">
        <v>21290</v>
      </c>
      <c r="B91" s="39"/>
      <c r="C91" s="201" t="s">
        <v>141</v>
      </c>
      <c r="D91" s="99">
        <v>15000</v>
      </c>
      <c r="E91" s="99">
        <v>20382</v>
      </c>
    </row>
    <row r="92" spans="1:5" s="1" customFormat="1" ht="19.5" customHeight="1" x14ac:dyDescent="0.2">
      <c r="A92" s="99">
        <v>175909</v>
      </c>
      <c r="B92" s="211"/>
      <c r="C92" s="201" t="s">
        <v>435</v>
      </c>
      <c r="D92" s="99">
        <v>237800</v>
      </c>
      <c r="E92" s="99">
        <v>121690</v>
      </c>
    </row>
    <row r="93" spans="1:5" s="1" customFormat="1" ht="19.5" customHeight="1" x14ac:dyDescent="0.2">
      <c r="A93" s="294">
        <f>SUM(A91:A92)</f>
        <v>197199</v>
      </c>
      <c r="B93" s="203"/>
      <c r="C93" s="12" t="s">
        <v>436</v>
      </c>
      <c r="D93" s="294">
        <f>SUM(D91:D92)</f>
        <v>252800</v>
      </c>
      <c r="E93" s="294">
        <f>SUM(E91:E92)</f>
        <v>142072</v>
      </c>
    </row>
    <row r="94" spans="1:5" s="1" customFormat="1" ht="20.25" customHeight="1" x14ac:dyDescent="0.2"/>
    <row r="95" spans="1:5" s="1" customFormat="1" ht="19.5" customHeight="1" x14ac:dyDescent="0.2">
      <c r="C95" s="260" t="s">
        <v>437</v>
      </c>
    </row>
    <row r="96" spans="1:5" s="1" customFormat="1" ht="19.5" customHeight="1" x14ac:dyDescent="0.2">
      <c r="A96"/>
      <c r="B96"/>
      <c r="C96" s="80"/>
      <c r="D96"/>
      <c r="E96"/>
    </row>
    <row r="97" spans="1:5" s="1" customFormat="1" ht="19.5" customHeight="1" x14ac:dyDescent="0.2">
      <c r="A97"/>
      <c r="B97"/>
      <c r="C97"/>
      <c r="D97"/>
      <c r="E97"/>
    </row>
    <row r="98" spans="1:5" s="1" customFormat="1" ht="18" customHeight="1" x14ac:dyDescent="0.2">
      <c r="A98"/>
      <c r="B98"/>
      <c r="C98"/>
      <c r="D98"/>
      <c r="E98"/>
    </row>
    <row r="99" spans="1:5" s="1" customFormat="1" ht="18" customHeight="1" x14ac:dyDescent="0.2">
      <c r="A99"/>
      <c r="B99"/>
      <c r="C99"/>
      <c r="D99"/>
      <c r="E99"/>
    </row>
    <row r="101" spans="1:5" s="1" customFormat="1" ht="19.5" customHeight="1" x14ac:dyDescent="0.2">
      <c r="A101" s="296"/>
      <c r="B101" s="35"/>
      <c r="C101" s="295"/>
      <c r="D101" s="296"/>
      <c r="E101" s="296"/>
    </row>
    <row r="102" spans="1:5" s="1" customFormat="1" ht="19.5" customHeight="1" x14ac:dyDescent="0.2">
      <c r="A102" s="296"/>
      <c r="B102" s="35"/>
      <c r="C102" s="295"/>
      <c r="D102" s="296"/>
      <c r="E102" s="296"/>
    </row>
    <row r="103" spans="1:5" s="1" customFormat="1" ht="19.5" customHeight="1" x14ac:dyDescent="0.2">
      <c r="A103" s="296"/>
      <c r="B103" s="35"/>
      <c r="C103" s="295"/>
      <c r="D103" s="296"/>
      <c r="E103" s="296"/>
    </row>
    <row r="104" spans="1:5" s="1" customFormat="1" ht="19.5" customHeight="1" x14ac:dyDescent="0.2">
      <c r="A104" s="296"/>
      <c r="B104" s="35"/>
      <c r="C104" s="295"/>
      <c r="D104" s="296"/>
      <c r="E104" s="296"/>
    </row>
    <row r="105" spans="1:5" s="1" customFormat="1" ht="19.5" customHeight="1" x14ac:dyDescent="0.2">
      <c r="A105" s="296"/>
      <c r="B105" s="35"/>
      <c r="C105" s="295"/>
      <c r="D105" s="296"/>
      <c r="E105" s="296"/>
    </row>
    <row r="106" spans="1:5" s="1" customFormat="1" ht="19.5" customHeight="1" x14ac:dyDescent="0.2">
      <c r="A106" s="296"/>
      <c r="B106" s="35"/>
      <c r="C106" s="295"/>
      <c r="D106" s="296"/>
      <c r="E106" s="296"/>
    </row>
    <row r="107" spans="1:5" s="1" customFormat="1" ht="19.5" customHeight="1" x14ac:dyDescent="0.2">
      <c r="A107" s="296"/>
      <c r="B107" s="35"/>
      <c r="C107" s="295"/>
      <c r="D107" s="296"/>
      <c r="E107" s="296"/>
    </row>
    <row r="108" spans="1:5" s="1" customFormat="1" ht="19.5" customHeight="1" x14ac:dyDescent="0.2">
      <c r="A108" s="11" t="s">
        <v>425</v>
      </c>
      <c r="B108" s="83"/>
      <c r="C108" s="83"/>
      <c r="D108" s="83"/>
      <c r="E108" s="83"/>
    </row>
    <row r="109" spans="1:5" s="1" customFormat="1" ht="19.5" customHeight="1" x14ac:dyDescent="0.2">
      <c r="A109" s="207" t="s">
        <v>426</v>
      </c>
      <c r="B109" s="297"/>
      <c r="C109" s="298"/>
      <c r="D109" s="299"/>
      <c r="E109" s="299"/>
    </row>
    <row r="110" spans="1:5" s="1" customFormat="1" ht="19.5" customHeight="1" x14ac:dyDescent="0.2">
      <c r="A110" s="112" t="s">
        <v>211</v>
      </c>
      <c r="B110" s="190"/>
      <c r="C110" s="190"/>
      <c r="D110" s="190"/>
      <c r="E110" s="190"/>
    </row>
    <row r="111" spans="1:5" s="1" customFormat="1" ht="19.5" customHeight="1" x14ac:dyDescent="0.2">
      <c r="A111" s="83"/>
      <c r="B111" s="191"/>
      <c r="C111" s="83"/>
      <c r="D111" s="83"/>
      <c r="E111" s="82" t="s">
        <v>101</v>
      </c>
    </row>
    <row r="112" spans="1:5" s="1" customFormat="1" ht="18" customHeight="1" x14ac:dyDescent="0.2">
      <c r="A112" s="217" t="s">
        <v>2</v>
      </c>
      <c r="B112" s="192"/>
      <c r="C112" s="193"/>
      <c r="D112" s="290" t="s">
        <v>90</v>
      </c>
      <c r="E112" s="291"/>
    </row>
    <row r="113" spans="1:6" s="1" customFormat="1" ht="18" customHeight="1" x14ac:dyDescent="0.2">
      <c r="A113" s="219" t="s">
        <v>73</v>
      </c>
      <c r="B113" s="42" t="s">
        <v>3</v>
      </c>
      <c r="C113" s="195"/>
      <c r="D113" s="378" t="s">
        <v>4</v>
      </c>
      <c r="E113" s="378" t="s">
        <v>2</v>
      </c>
    </row>
    <row r="114" spans="1:6" s="1" customFormat="1" ht="18" customHeight="1" x14ac:dyDescent="0.2">
      <c r="A114" s="220">
        <v>2005</v>
      </c>
      <c r="B114" s="196"/>
      <c r="C114" s="191"/>
      <c r="D114" s="379"/>
      <c r="E114" s="379"/>
    </row>
    <row r="115" spans="1:6" s="1" customFormat="1" ht="18" customHeight="1" x14ac:dyDescent="0.2">
      <c r="A115" s="96"/>
      <c r="B115" s="199" t="s">
        <v>23</v>
      </c>
      <c r="C115" s="200" t="s">
        <v>248</v>
      </c>
      <c r="D115" s="96"/>
      <c r="E115" s="96"/>
    </row>
    <row r="116" spans="1:6" s="1" customFormat="1" ht="18" customHeight="1" x14ac:dyDescent="0.2">
      <c r="A116" s="99">
        <v>591253</v>
      </c>
      <c r="B116" s="39"/>
      <c r="C116" s="201" t="s">
        <v>142</v>
      </c>
      <c r="D116" s="99">
        <v>87000</v>
      </c>
      <c r="E116" s="99">
        <v>405628</v>
      </c>
    </row>
    <row r="117" spans="1:6" s="1" customFormat="1" ht="18" customHeight="1" x14ac:dyDescent="0.2">
      <c r="A117" s="294">
        <f>SUM(A116)</f>
        <v>591253</v>
      </c>
      <c r="B117" s="203"/>
      <c r="C117" s="301" t="s">
        <v>249</v>
      </c>
      <c r="D117" s="294">
        <f>SUM(D116)</f>
        <v>87000</v>
      </c>
      <c r="E117" s="294">
        <f>SUM(E116)</f>
        <v>405628</v>
      </c>
    </row>
    <row r="118" spans="1:6" s="1" customFormat="1" ht="20.25" customHeight="1" x14ac:dyDescent="0.2">
      <c r="A118" s="280"/>
      <c r="B118" s="37" t="s">
        <v>28</v>
      </c>
      <c r="C118" s="302" t="s">
        <v>250</v>
      </c>
      <c r="D118" s="280"/>
      <c r="E118" s="280"/>
    </row>
    <row r="119" spans="1:6" s="1" customFormat="1" ht="20.25" customHeight="1" x14ac:dyDescent="0.2">
      <c r="A119" s="99">
        <v>365460</v>
      </c>
      <c r="B119" s="37"/>
      <c r="C119" s="201" t="s">
        <v>251</v>
      </c>
      <c r="D119" s="99">
        <v>140000</v>
      </c>
      <c r="E119" s="99">
        <v>337282</v>
      </c>
    </row>
    <row r="120" spans="1:6" s="1" customFormat="1" ht="20.25" customHeight="1" x14ac:dyDescent="0.2">
      <c r="A120" s="286">
        <v>43344</v>
      </c>
      <c r="B120" s="37"/>
      <c r="C120" s="201" t="s">
        <v>252</v>
      </c>
      <c r="D120" s="303">
        <v>12000</v>
      </c>
      <c r="E120" s="286">
        <v>6161</v>
      </c>
      <c r="F120" s="304"/>
    </row>
    <row r="121" spans="1:6" s="1" customFormat="1" ht="20.25" customHeight="1" x14ac:dyDescent="0.2">
      <c r="A121" s="294">
        <f>SUM(A119:A120)</f>
        <v>408804</v>
      </c>
      <c r="B121" s="203"/>
      <c r="C121" s="12" t="s">
        <v>254</v>
      </c>
      <c r="D121" s="99">
        <f>D119+D120</f>
        <v>152000</v>
      </c>
      <c r="E121" s="99">
        <f>E119+E120</f>
        <v>343443</v>
      </c>
    </row>
    <row r="122" spans="1:6" s="1" customFormat="1" ht="20.25" customHeight="1" x14ac:dyDescent="0.2">
      <c r="A122" s="96"/>
      <c r="B122" s="37" t="s">
        <v>31</v>
      </c>
      <c r="C122" s="200" t="s">
        <v>255</v>
      </c>
      <c r="D122" s="96"/>
      <c r="E122" s="96"/>
    </row>
    <row r="123" spans="1:6" s="1" customFormat="1" ht="19.5" customHeight="1" x14ac:dyDescent="0.2">
      <c r="A123" s="99">
        <v>130781</v>
      </c>
      <c r="B123" s="39"/>
      <c r="C123" s="201" t="s">
        <v>140</v>
      </c>
      <c r="D123" s="99">
        <v>17000</v>
      </c>
      <c r="E123" s="99">
        <v>30839</v>
      </c>
    </row>
    <row r="124" spans="1:6" s="1" customFormat="1" ht="19.5" customHeight="1" x14ac:dyDescent="0.2">
      <c r="A124" s="99">
        <v>15708</v>
      </c>
      <c r="B124" s="39"/>
      <c r="C124" s="201" t="s">
        <v>366</v>
      </c>
      <c r="D124" s="103" t="s">
        <v>69</v>
      </c>
      <c r="E124" s="99">
        <v>35715</v>
      </c>
    </row>
    <row r="125" spans="1:6" s="1" customFormat="1" ht="19.5" customHeight="1" x14ac:dyDescent="0.2">
      <c r="A125" s="99">
        <v>231955</v>
      </c>
      <c r="B125" s="39"/>
      <c r="C125" s="201" t="s">
        <v>438</v>
      </c>
      <c r="D125" s="99">
        <v>20000</v>
      </c>
      <c r="E125" s="99">
        <v>308265</v>
      </c>
    </row>
    <row r="126" spans="1:6" s="1" customFormat="1" ht="19.5" customHeight="1" x14ac:dyDescent="0.2">
      <c r="A126" s="99">
        <v>4277</v>
      </c>
      <c r="B126" s="39"/>
      <c r="C126" s="201" t="s">
        <v>155</v>
      </c>
      <c r="D126" s="103" t="s">
        <v>69</v>
      </c>
      <c r="E126" s="103" t="s">
        <v>69</v>
      </c>
    </row>
    <row r="127" spans="1:6" s="1" customFormat="1" ht="23.25" customHeight="1" x14ac:dyDescent="0.2">
      <c r="A127" s="293">
        <f>SUM(A123:A126)</f>
        <v>382721</v>
      </c>
      <c r="B127" s="73"/>
      <c r="C127" s="13" t="s">
        <v>258</v>
      </c>
      <c r="D127" s="293">
        <f>SUM(D123:D126)</f>
        <v>37000</v>
      </c>
      <c r="E127" s="293">
        <f>SUM(E123:E126)</f>
        <v>374819</v>
      </c>
    </row>
    <row r="128" spans="1:6" s="1" customFormat="1" ht="23.25" customHeight="1" x14ac:dyDescent="0.2">
      <c r="A128" s="294">
        <f>SUM(A24+A31+A42+A66+A71+A81+A89+A93+A117+A121+A127)</f>
        <v>26046928</v>
      </c>
      <c r="B128" s="203"/>
      <c r="C128" s="301" t="s">
        <v>128</v>
      </c>
      <c r="D128" s="294">
        <f>SUM(D24+D31+D42+D66+D71+D81+D89+D93+D117+D121+D127)</f>
        <v>17000000</v>
      </c>
      <c r="E128" s="294">
        <f>SUM(E24+E31+E42+E66+E71+E81+E89+E93+E117+E121+E127)</f>
        <v>28428983</v>
      </c>
    </row>
    <row r="129" spans="1:5" s="1" customFormat="1" ht="21.75" customHeight="1" x14ac:dyDescent="0.2">
      <c r="A129" s="380"/>
      <c r="B129" s="380"/>
      <c r="C129" s="380"/>
      <c r="D129" s="380"/>
      <c r="E129" s="380"/>
    </row>
    <row r="130" spans="1:5" ht="18" customHeight="1" x14ac:dyDescent="0.2">
      <c r="A130" s="384"/>
      <c r="B130" s="384"/>
      <c r="C130" s="384"/>
      <c r="D130" s="384"/>
      <c r="E130" s="384"/>
    </row>
    <row r="131" spans="1:5" ht="18" customHeight="1" x14ac:dyDescent="0.2">
      <c r="A131" s="384"/>
      <c r="B131" s="384"/>
      <c r="C131" s="384"/>
      <c r="D131" s="384"/>
      <c r="E131" s="384"/>
    </row>
    <row r="132" spans="1:5" ht="18" customHeight="1" x14ac:dyDescent="0.2">
      <c r="A132" s="384"/>
      <c r="B132" s="384"/>
      <c r="C132" s="384"/>
      <c r="D132" s="384"/>
      <c r="E132" s="384"/>
    </row>
    <row r="134" spans="1:5" s="1" customFormat="1" ht="19.5" customHeight="1" x14ac:dyDescent="0.2">
      <c r="A134"/>
      <c r="B134"/>
      <c r="C134" s="80" t="s">
        <v>439</v>
      </c>
      <c r="D134"/>
      <c r="E134"/>
    </row>
    <row r="159" ht="8.25" customHeight="1" x14ac:dyDescent="0.2"/>
  </sheetData>
  <mergeCells count="10">
    <mergeCell ref="A129:E129"/>
    <mergeCell ref="A130:E130"/>
    <mergeCell ref="A131:E131"/>
    <mergeCell ref="A132:E132"/>
    <mergeCell ref="D6:D7"/>
    <mergeCell ref="E6:E7"/>
    <mergeCell ref="D62:D63"/>
    <mergeCell ref="E62:E63"/>
    <mergeCell ref="D113:D114"/>
    <mergeCell ref="E113:E114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7"/>
  <sheetViews>
    <sheetView rightToLeft="1" topLeftCell="A34" workbookViewId="0">
      <selection activeCell="F14" sqref="F14"/>
    </sheetView>
  </sheetViews>
  <sheetFormatPr defaultRowHeight="12.75" x14ac:dyDescent="0.2"/>
  <cols>
    <col min="1" max="1" width="15.7109375" style="261" customWidth="1"/>
    <col min="2" max="2" width="32.140625" style="261" customWidth="1"/>
    <col min="3" max="4" width="15.7109375" style="261" customWidth="1"/>
    <col min="5" max="16384" width="9.140625" style="261"/>
  </cols>
  <sheetData>
    <row r="2" spans="1:4" ht="23.25" x14ac:dyDescent="0.6">
      <c r="A2" s="305" t="s">
        <v>440</v>
      </c>
      <c r="B2" s="306"/>
      <c r="C2" s="306"/>
      <c r="D2" s="306"/>
    </row>
    <row r="3" spans="1:4" ht="24" customHeight="1" x14ac:dyDescent="0.65">
      <c r="A3" s="124" t="s">
        <v>441</v>
      </c>
      <c r="B3" s="125"/>
      <c r="C3" s="125"/>
      <c r="D3" s="125"/>
    </row>
    <row r="4" spans="1:4" ht="24" customHeight="1" x14ac:dyDescent="0.65">
      <c r="A4" s="124" t="s">
        <v>197</v>
      </c>
      <c r="B4" s="125"/>
      <c r="C4" s="125"/>
      <c r="D4" s="125"/>
    </row>
    <row r="5" spans="1:4" ht="23.25" x14ac:dyDescent="0.6">
      <c r="A5" s="306"/>
      <c r="B5" s="306"/>
      <c r="C5" s="306"/>
      <c r="D5" s="307" t="s">
        <v>101</v>
      </c>
    </row>
    <row r="6" spans="1:4" ht="21" customHeight="1" x14ac:dyDescent="0.6">
      <c r="A6" s="308" t="s">
        <v>171</v>
      </c>
      <c r="B6" s="309"/>
      <c r="C6" s="310" t="s">
        <v>90</v>
      </c>
      <c r="D6" s="158"/>
    </row>
    <row r="7" spans="1:4" ht="24" customHeight="1" x14ac:dyDescent="0.65">
      <c r="A7" s="311" t="s">
        <v>73</v>
      </c>
      <c r="B7" s="312" t="s">
        <v>3</v>
      </c>
      <c r="C7" s="378" t="s">
        <v>4</v>
      </c>
      <c r="D7" s="378" t="s">
        <v>2</v>
      </c>
    </row>
    <row r="8" spans="1:4" ht="23.25" customHeight="1" x14ac:dyDescent="0.6">
      <c r="A8" s="313">
        <v>2005</v>
      </c>
      <c r="B8" s="314"/>
      <c r="C8" s="379"/>
      <c r="D8" s="379"/>
    </row>
    <row r="9" spans="1:4" ht="24" customHeight="1" x14ac:dyDescent="0.6">
      <c r="A9" s="315"/>
      <c r="B9" s="316" t="s">
        <v>442</v>
      </c>
      <c r="C9" s="317"/>
      <c r="D9" s="315"/>
    </row>
    <row r="10" spans="1:4" s="319" customFormat="1" ht="24" customHeight="1" x14ac:dyDescent="0.2">
      <c r="A10" s="318"/>
      <c r="B10" s="281" t="s">
        <v>443</v>
      </c>
      <c r="C10" s="282"/>
      <c r="D10" s="280"/>
    </row>
    <row r="11" spans="1:4" s="319" customFormat="1" ht="20.25" customHeight="1" x14ac:dyDescent="0.2">
      <c r="A11" s="99">
        <v>4865378</v>
      </c>
      <c r="B11" s="67" t="s">
        <v>444</v>
      </c>
      <c r="C11" s="98">
        <v>3262161</v>
      </c>
      <c r="D11" s="99">
        <v>6106383</v>
      </c>
    </row>
    <row r="12" spans="1:4" s="319" customFormat="1" ht="20.25" customHeight="1" x14ac:dyDescent="0.2">
      <c r="A12" s="99">
        <v>2483419</v>
      </c>
      <c r="B12" s="320" t="s">
        <v>445</v>
      </c>
      <c r="C12" s="98">
        <v>2295793</v>
      </c>
      <c r="D12" s="99">
        <v>2533947</v>
      </c>
    </row>
    <row r="13" spans="1:4" s="319" customFormat="1" ht="20.25" customHeight="1" x14ac:dyDescent="0.2">
      <c r="A13" s="99">
        <v>702151</v>
      </c>
      <c r="B13" s="67" t="s">
        <v>446</v>
      </c>
      <c r="C13" s="98">
        <v>1018786</v>
      </c>
      <c r="D13" s="99">
        <v>2904341</v>
      </c>
    </row>
    <row r="14" spans="1:4" s="319" customFormat="1" ht="20.25" customHeight="1" x14ac:dyDescent="0.2">
      <c r="A14" s="99">
        <v>2410713</v>
      </c>
      <c r="B14" s="67" t="s">
        <v>447</v>
      </c>
      <c r="C14" s="98">
        <v>3291848</v>
      </c>
      <c r="D14" s="99">
        <v>3312909</v>
      </c>
    </row>
    <row r="15" spans="1:4" ht="23.25" x14ac:dyDescent="0.6">
      <c r="A15" s="321">
        <f>SUM(A11:A14)</f>
        <v>10461661</v>
      </c>
      <c r="B15" s="182" t="s">
        <v>448</v>
      </c>
      <c r="C15" s="322">
        <f>SUM(C11:C14)</f>
        <v>9868588</v>
      </c>
      <c r="D15" s="321">
        <f>SUM(D11:D14)</f>
        <v>14857580</v>
      </c>
    </row>
    <row r="16" spans="1:4" ht="24" customHeight="1" x14ac:dyDescent="0.6">
      <c r="A16" s="323"/>
      <c r="B16" s="316" t="s">
        <v>449</v>
      </c>
      <c r="C16" s="324"/>
      <c r="D16" s="323"/>
    </row>
    <row r="17" spans="1:5" ht="20.25" customHeight="1" x14ac:dyDescent="0.6">
      <c r="A17" s="325">
        <v>9478375</v>
      </c>
      <c r="B17" s="137" t="s">
        <v>450</v>
      </c>
      <c r="C17" s="326">
        <v>2245746</v>
      </c>
      <c r="D17" s="325">
        <v>6149108</v>
      </c>
    </row>
    <row r="18" spans="1:5" ht="20.25" customHeight="1" x14ac:dyDescent="0.6">
      <c r="A18" s="325">
        <v>29173</v>
      </c>
      <c r="B18" s="137" t="s">
        <v>451</v>
      </c>
      <c r="C18" s="326">
        <v>14011</v>
      </c>
      <c r="D18" s="325">
        <v>10885</v>
      </c>
    </row>
    <row r="19" spans="1:5" ht="23.25" customHeight="1" x14ac:dyDescent="0.6">
      <c r="A19" s="327">
        <f>SUM(A17:A18)</f>
        <v>9507548</v>
      </c>
      <c r="B19" s="142" t="s">
        <v>452</v>
      </c>
      <c r="C19" s="328">
        <f>SUM(C17:C18)</f>
        <v>2259757</v>
      </c>
      <c r="D19" s="327">
        <f>SUM(D17:D18)</f>
        <v>6159993</v>
      </c>
      <c r="E19" s="329"/>
    </row>
    <row r="20" spans="1:5" s="319" customFormat="1" ht="24" customHeight="1" x14ac:dyDescent="0.2">
      <c r="A20" s="99"/>
      <c r="B20" s="281" t="s">
        <v>453</v>
      </c>
      <c r="C20" s="98"/>
      <c r="D20" s="99"/>
      <c r="E20" s="330"/>
    </row>
    <row r="21" spans="1:5" s="319" customFormat="1" ht="20.25" customHeight="1" x14ac:dyDescent="0.2">
      <c r="A21" s="99">
        <v>647726</v>
      </c>
      <c r="B21" s="67" t="s">
        <v>454</v>
      </c>
      <c r="C21" s="98">
        <v>326369</v>
      </c>
      <c r="D21" s="99">
        <v>613437</v>
      </c>
      <c r="E21" s="330"/>
    </row>
    <row r="22" spans="1:5" s="319" customFormat="1" ht="20.25" customHeight="1" x14ac:dyDescent="0.2">
      <c r="A22" s="99">
        <v>3746081</v>
      </c>
      <c r="B22" s="67" t="s">
        <v>455</v>
      </c>
      <c r="C22" s="98">
        <v>3852801</v>
      </c>
      <c r="D22" s="99">
        <v>5989200</v>
      </c>
      <c r="E22" s="330"/>
    </row>
    <row r="23" spans="1:5" ht="24" customHeight="1" x14ac:dyDescent="0.6">
      <c r="A23" s="321">
        <f>SUM(A21:A22)</f>
        <v>4393807</v>
      </c>
      <c r="B23" s="142" t="s">
        <v>456</v>
      </c>
      <c r="C23" s="322">
        <f>SUM(C21:C22)</f>
        <v>4179170</v>
      </c>
      <c r="D23" s="321">
        <f>SUM(D21:D22)</f>
        <v>6602637</v>
      </c>
      <c r="E23" s="329"/>
    </row>
    <row r="24" spans="1:5" s="319" customFormat="1" ht="20.25" customHeight="1" x14ac:dyDescent="0.2">
      <c r="A24" s="96"/>
      <c r="B24" s="331" t="s">
        <v>457</v>
      </c>
      <c r="C24" s="117"/>
      <c r="D24" s="96"/>
      <c r="E24" s="330"/>
    </row>
    <row r="25" spans="1:5" s="319" customFormat="1" ht="20.25" customHeight="1" x14ac:dyDescent="0.2">
      <c r="A25" s="99">
        <v>1683912</v>
      </c>
      <c r="B25" s="67" t="s">
        <v>458</v>
      </c>
      <c r="C25" s="98">
        <v>692485</v>
      </c>
      <c r="D25" s="99">
        <v>808773</v>
      </c>
      <c r="E25" s="330"/>
    </row>
    <row r="26" spans="1:5" ht="24" customHeight="1" x14ac:dyDescent="0.6">
      <c r="A26" s="321">
        <f>SUM(A25)</f>
        <v>1683912</v>
      </c>
      <c r="B26" s="182" t="s">
        <v>459</v>
      </c>
      <c r="C26" s="322">
        <f>SUM(C25)</f>
        <v>692485</v>
      </c>
      <c r="D26" s="321">
        <f>SUM(D25)</f>
        <v>808773</v>
      </c>
      <c r="E26" s="329"/>
    </row>
    <row r="27" spans="1:5" ht="24" customHeight="1" x14ac:dyDescent="0.6">
      <c r="A27" s="327">
        <f>SUM(A15+A19+A23+A26)</f>
        <v>26046928</v>
      </c>
      <c r="B27" s="142" t="s">
        <v>128</v>
      </c>
      <c r="C27" s="328">
        <f>SUM(C15+C19+C23+C26)</f>
        <v>17000000</v>
      </c>
      <c r="D27" s="327">
        <f>SUM(D15+D19+D23+D26)</f>
        <v>28428983</v>
      </c>
      <c r="E27" s="329"/>
    </row>
    <row r="28" spans="1:5" ht="21.75" x14ac:dyDescent="0.55000000000000004">
      <c r="A28" s="332"/>
      <c r="B28" s="306"/>
      <c r="C28" s="306"/>
      <c r="D28" s="333"/>
    </row>
    <row r="29" spans="1:5" ht="21.75" x14ac:dyDescent="0.55000000000000004">
      <c r="A29" s="334"/>
      <c r="B29" s="306"/>
      <c r="C29" s="306"/>
      <c r="D29" s="333"/>
    </row>
    <row r="30" spans="1:5" ht="21.75" x14ac:dyDescent="0.55000000000000004">
      <c r="A30" s="334"/>
      <c r="B30" s="306"/>
      <c r="C30" s="306"/>
      <c r="D30" s="333"/>
    </row>
    <row r="31" spans="1:5" ht="21.75" x14ac:dyDescent="0.55000000000000004">
      <c r="A31" s="334"/>
      <c r="B31" s="306"/>
      <c r="C31" s="306"/>
      <c r="D31" s="333"/>
    </row>
    <row r="32" spans="1:5" ht="21.75" x14ac:dyDescent="0.55000000000000004">
      <c r="A32" s="335"/>
      <c r="B32" s="80" t="s">
        <v>460</v>
      </c>
      <c r="C32" s="306"/>
      <c r="D32" s="336"/>
    </row>
    <row r="33" spans="1:4" ht="21.75" x14ac:dyDescent="0.55000000000000004">
      <c r="A33" s="334"/>
      <c r="B33" s="306"/>
      <c r="C33" s="306"/>
      <c r="D33" s="333"/>
    </row>
    <row r="34" spans="1:4" ht="21.75" x14ac:dyDescent="0.55000000000000004">
      <c r="A34" s="334"/>
      <c r="B34" s="306"/>
      <c r="C34" s="306"/>
      <c r="D34" s="333"/>
    </row>
    <row r="35" spans="1:4" ht="21.75" x14ac:dyDescent="0.55000000000000004">
      <c r="A35" s="334"/>
      <c r="B35" s="306"/>
      <c r="C35" s="306"/>
      <c r="D35" s="333"/>
    </row>
    <row r="36" spans="1:4" ht="21.75" x14ac:dyDescent="0.55000000000000004">
      <c r="A36" s="334"/>
      <c r="B36" s="306"/>
      <c r="C36" s="306"/>
      <c r="D36" s="333"/>
    </row>
    <row r="37" spans="1:4" ht="21.75" x14ac:dyDescent="0.55000000000000004">
      <c r="A37" s="334"/>
      <c r="B37" s="306"/>
      <c r="C37" s="306"/>
      <c r="D37" s="333"/>
    </row>
    <row r="38" spans="1:4" ht="21.75" x14ac:dyDescent="0.55000000000000004">
      <c r="A38" s="334"/>
      <c r="B38" s="306"/>
      <c r="C38" s="306"/>
      <c r="D38" s="333"/>
    </row>
    <row r="39" spans="1:4" ht="21.75" x14ac:dyDescent="0.55000000000000004">
      <c r="A39" s="334"/>
      <c r="B39" s="306"/>
      <c r="C39" s="306"/>
      <c r="D39" s="333"/>
    </row>
    <row r="41" spans="1:4" x14ac:dyDescent="0.2">
      <c r="A41" s="334"/>
      <c r="B41" s="306"/>
      <c r="C41" s="306"/>
      <c r="D41" s="181"/>
    </row>
    <row r="42" spans="1:4" x14ac:dyDescent="0.2">
      <c r="A42" s="334"/>
      <c r="B42" s="306"/>
      <c r="C42" s="306"/>
      <c r="D42" s="181"/>
    </row>
    <row r="43" spans="1:4" ht="21.75" x14ac:dyDescent="0.55000000000000004">
      <c r="A43" s="334"/>
      <c r="B43" s="306"/>
      <c r="C43" s="306"/>
      <c r="D43" s="333"/>
    </row>
    <row r="44" spans="1:4" x14ac:dyDescent="0.2">
      <c r="A44" s="334"/>
      <c r="B44" s="306"/>
      <c r="C44" s="306"/>
      <c r="D44" s="306"/>
    </row>
    <row r="45" spans="1:4" x14ac:dyDescent="0.2">
      <c r="A45" s="334"/>
      <c r="B45" s="306"/>
      <c r="C45" s="306"/>
      <c r="D45" s="306"/>
    </row>
    <row r="46" spans="1:4" x14ac:dyDescent="0.2">
      <c r="A46" s="334"/>
      <c r="B46" s="306"/>
      <c r="C46" s="306"/>
      <c r="D46" s="306"/>
    </row>
    <row r="47" spans="1:4" x14ac:dyDescent="0.2">
      <c r="A47" s="334"/>
      <c r="B47" s="306"/>
      <c r="C47" s="306"/>
      <c r="D47" s="306"/>
    </row>
    <row r="48" spans="1:4" x14ac:dyDescent="0.2">
      <c r="A48" s="334"/>
      <c r="B48" s="306"/>
      <c r="C48" s="306"/>
      <c r="D48" s="306"/>
    </row>
    <row r="49" spans="1:4" x14ac:dyDescent="0.2">
      <c r="A49" s="334"/>
      <c r="B49" s="306"/>
      <c r="C49" s="306"/>
      <c r="D49" s="306"/>
    </row>
    <row r="50" spans="1:4" x14ac:dyDescent="0.2">
      <c r="A50" s="334"/>
      <c r="B50" s="306"/>
      <c r="C50" s="306"/>
      <c r="D50" s="306"/>
    </row>
    <row r="51" spans="1:4" x14ac:dyDescent="0.2">
      <c r="A51" s="334"/>
      <c r="B51" s="306"/>
      <c r="C51" s="306"/>
      <c r="D51" s="306"/>
    </row>
    <row r="52" spans="1:4" x14ac:dyDescent="0.2">
      <c r="A52" s="334"/>
      <c r="B52" s="306"/>
      <c r="C52" s="306"/>
      <c r="D52" s="306"/>
    </row>
    <row r="53" spans="1:4" x14ac:dyDescent="0.2">
      <c r="A53" s="334"/>
      <c r="B53" s="306"/>
      <c r="C53" s="306"/>
      <c r="D53" s="306"/>
    </row>
    <row r="54" spans="1:4" x14ac:dyDescent="0.2">
      <c r="A54" s="334"/>
      <c r="B54" s="306"/>
      <c r="C54" s="306"/>
      <c r="D54" s="306"/>
    </row>
    <row r="55" spans="1:4" x14ac:dyDescent="0.2">
      <c r="A55" s="334"/>
      <c r="B55" s="306"/>
      <c r="C55" s="306"/>
      <c r="D55" s="306"/>
    </row>
    <row r="56" spans="1:4" x14ac:dyDescent="0.2">
      <c r="A56" s="334"/>
      <c r="B56" s="306"/>
      <c r="C56" s="306"/>
      <c r="D56" s="306"/>
    </row>
    <row r="57" spans="1:4" x14ac:dyDescent="0.2">
      <c r="A57" s="334"/>
      <c r="B57" s="306"/>
      <c r="C57" s="306"/>
      <c r="D57" s="306"/>
    </row>
    <row r="58" spans="1:4" x14ac:dyDescent="0.2">
      <c r="A58" s="334"/>
      <c r="B58" s="306"/>
      <c r="C58" s="306"/>
      <c r="D58" s="306"/>
    </row>
    <row r="59" spans="1:4" x14ac:dyDescent="0.2">
      <c r="A59" s="334"/>
      <c r="B59" s="306"/>
      <c r="C59" s="306"/>
      <c r="D59" s="306"/>
    </row>
    <row r="60" spans="1:4" x14ac:dyDescent="0.2">
      <c r="A60" s="334"/>
      <c r="B60" s="306"/>
      <c r="C60" s="306"/>
      <c r="D60" s="306"/>
    </row>
    <row r="61" spans="1:4" x14ac:dyDescent="0.2">
      <c r="A61" s="334"/>
      <c r="B61" s="306"/>
      <c r="C61" s="306"/>
      <c r="D61" s="306"/>
    </row>
    <row r="62" spans="1:4" x14ac:dyDescent="0.2">
      <c r="A62" s="334"/>
      <c r="B62" s="306"/>
      <c r="C62" s="306"/>
      <c r="D62" s="306"/>
    </row>
    <row r="63" spans="1:4" x14ac:dyDescent="0.2">
      <c r="A63" s="334"/>
      <c r="B63" s="306"/>
      <c r="C63" s="306"/>
      <c r="D63" s="306"/>
    </row>
    <row r="64" spans="1:4" x14ac:dyDescent="0.2">
      <c r="A64" s="334"/>
      <c r="B64" s="306"/>
      <c r="C64" s="306"/>
      <c r="D64" s="306"/>
    </row>
    <row r="65" spans="1:4" x14ac:dyDescent="0.2">
      <c r="A65" s="334"/>
      <c r="B65" s="306"/>
      <c r="C65" s="306"/>
      <c r="D65" s="306"/>
    </row>
    <row r="66" spans="1:4" x14ac:dyDescent="0.2">
      <c r="A66" s="334"/>
      <c r="B66" s="306"/>
      <c r="C66" s="306"/>
      <c r="D66" s="306"/>
    </row>
    <row r="67" spans="1:4" x14ac:dyDescent="0.2">
      <c r="A67" s="334"/>
      <c r="B67" s="306"/>
      <c r="C67" s="306"/>
      <c r="D67" s="306"/>
    </row>
    <row r="68" spans="1:4" x14ac:dyDescent="0.2">
      <c r="A68" s="334"/>
      <c r="B68" s="306"/>
      <c r="C68" s="306"/>
      <c r="D68" s="306"/>
    </row>
    <row r="69" spans="1:4" x14ac:dyDescent="0.2">
      <c r="A69" s="334"/>
      <c r="B69" s="306"/>
      <c r="C69" s="306"/>
      <c r="D69" s="306"/>
    </row>
    <row r="70" spans="1:4" x14ac:dyDescent="0.2">
      <c r="A70" s="334"/>
      <c r="B70" s="306"/>
      <c r="C70" s="306"/>
      <c r="D70" s="306"/>
    </row>
    <row r="71" spans="1:4" x14ac:dyDescent="0.2">
      <c r="A71" s="334"/>
      <c r="B71" s="306"/>
      <c r="C71" s="306"/>
      <c r="D71" s="306"/>
    </row>
    <row r="72" spans="1:4" x14ac:dyDescent="0.2">
      <c r="A72" s="334"/>
      <c r="B72" s="306"/>
      <c r="C72" s="306"/>
      <c r="D72" s="306"/>
    </row>
    <row r="73" spans="1:4" x14ac:dyDescent="0.2">
      <c r="A73" s="334"/>
      <c r="B73" s="306"/>
      <c r="C73" s="306"/>
      <c r="D73" s="306"/>
    </row>
    <row r="74" spans="1:4" x14ac:dyDescent="0.2">
      <c r="A74" s="334"/>
      <c r="B74" s="306"/>
      <c r="C74" s="306"/>
      <c r="D74" s="306"/>
    </row>
    <row r="75" spans="1:4" x14ac:dyDescent="0.2">
      <c r="A75" s="334"/>
      <c r="B75" s="306"/>
      <c r="C75" s="306"/>
      <c r="D75" s="306"/>
    </row>
    <row r="76" spans="1:4" x14ac:dyDescent="0.2">
      <c r="A76" s="334"/>
      <c r="B76" s="306"/>
      <c r="C76" s="306"/>
      <c r="D76" s="306"/>
    </row>
    <row r="77" spans="1:4" x14ac:dyDescent="0.2">
      <c r="A77" s="334"/>
      <c r="B77" s="306"/>
      <c r="C77" s="306"/>
      <c r="D77" s="306"/>
    </row>
    <row r="78" spans="1:4" x14ac:dyDescent="0.2">
      <c r="A78" s="334"/>
      <c r="B78" s="306"/>
      <c r="C78" s="306"/>
      <c r="D78" s="306"/>
    </row>
    <row r="79" spans="1:4" x14ac:dyDescent="0.2">
      <c r="A79" s="334"/>
      <c r="B79" s="306"/>
      <c r="C79" s="306"/>
      <c r="D79" s="306"/>
    </row>
    <row r="80" spans="1:4" x14ac:dyDescent="0.2">
      <c r="A80" s="334"/>
      <c r="B80" s="306"/>
      <c r="C80" s="306"/>
      <c r="D80" s="306"/>
    </row>
    <row r="81" spans="1:4" x14ac:dyDescent="0.2">
      <c r="A81" s="334"/>
      <c r="B81" s="306"/>
      <c r="C81" s="306"/>
      <c r="D81" s="306"/>
    </row>
    <row r="82" spans="1:4" x14ac:dyDescent="0.2">
      <c r="A82" s="334"/>
      <c r="B82" s="306"/>
      <c r="C82" s="306"/>
      <c r="D82" s="306"/>
    </row>
    <row r="83" spans="1:4" x14ac:dyDescent="0.2">
      <c r="A83" s="334"/>
      <c r="B83" s="306"/>
      <c r="C83" s="306"/>
      <c r="D83" s="306"/>
    </row>
    <row r="84" spans="1:4" x14ac:dyDescent="0.2">
      <c r="A84" s="334"/>
      <c r="B84" s="306"/>
      <c r="C84" s="306"/>
      <c r="D84" s="306"/>
    </row>
    <row r="85" spans="1:4" x14ac:dyDescent="0.2">
      <c r="A85" s="334"/>
      <c r="B85" s="306"/>
      <c r="C85" s="306"/>
      <c r="D85" s="306"/>
    </row>
    <row r="86" spans="1:4" x14ac:dyDescent="0.2">
      <c r="A86" s="334"/>
      <c r="B86" s="306"/>
      <c r="C86" s="306"/>
      <c r="D86" s="306"/>
    </row>
    <row r="87" spans="1:4" x14ac:dyDescent="0.2">
      <c r="A87" s="334"/>
      <c r="B87" s="306"/>
      <c r="C87" s="306"/>
      <c r="D87" s="306"/>
    </row>
    <row r="88" spans="1:4" x14ac:dyDescent="0.2">
      <c r="A88" s="334"/>
      <c r="B88" s="306"/>
      <c r="C88" s="306"/>
      <c r="D88" s="306"/>
    </row>
    <row r="89" spans="1:4" x14ac:dyDescent="0.2">
      <c r="A89" s="334"/>
      <c r="B89" s="306"/>
      <c r="C89" s="306"/>
      <c r="D89" s="306"/>
    </row>
    <row r="90" spans="1:4" x14ac:dyDescent="0.2">
      <c r="A90" s="334"/>
      <c r="B90" s="306"/>
      <c r="C90" s="306"/>
      <c r="D90" s="306"/>
    </row>
    <row r="91" spans="1:4" x14ac:dyDescent="0.2">
      <c r="A91" s="334"/>
      <c r="B91" s="306"/>
      <c r="C91" s="306"/>
      <c r="D91" s="306"/>
    </row>
    <row r="92" spans="1:4" x14ac:dyDescent="0.2">
      <c r="A92" s="334"/>
      <c r="B92" s="306"/>
      <c r="C92" s="306"/>
      <c r="D92" s="306"/>
    </row>
    <row r="93" spans="1:4" x14ac:dyDescent="0.2">
      <c r="A93" s="334"/>
      <c r="B93" s="306"/>
      <c r="C93" s="306"/>
      <c r="D93" s="306"/>
    </row>
    <row r="94" spans="1:4" x14ac:dyDescent="0.2">
      <c r="A94" s="334"/>
      <c r="B94" s="306"/>
      <c r="C94" s="306"/>
      <c r="D94" s="306"/>
    </row>
    <row r="95" spans="1:4" x14ac:dyDescent="0.2">
      <c r="A95" s="334"/>
      <c r="B95" s="306"/>
      <c r="C95" s="306"/>
      <c r="D95" s="306"/>
    </row>
    <row r="96" spans="1:4" x14ac:dyDescent="0.2">
      <c r="A96" s="334"/>
      <c r="B96" s="306"/>
      <c r="C96" s="306"/>
      <c r="D96" s="306"/>
    </row>
    <row r="97" spans="1:4" x14ac:dyDescent="0.2">
      <c r="A97" s="334"/>
      <c r="B97" s="306"/>
      <c r="C97" s="306"/>
      <c r="D97" s="306"/>
    </row>
    <row r="98" spans="1:4" x14ac:dyDescent="0.2">
      <c r="A98" s="334"/>
      <c r="B98" s="306"/>
      <c r="C98" s="306"/>
      <c r="D98" s="306"/>
    </row>
    <row r="99" spans="1:4" x14ac:dyDescent="0.2">
      <c r="A99" s="334"/>
      <c r="B99" s="306"/>
      <c r="C99" s="306"/>
      <c r="D99" s="306"/>
    </row>
    <row r="100" spans="1:4" x14ac:dyDescent="0.2">
      <c r="A100" s="306"/>
      <c r="B100" s="306"/>
      <c r="C100" s="306"/>
      <c r="D100" s="306"/>
    </row>
    <row r="101" spans="1:4" x14ac:dyDescent="0.2">
      <c r="A101" s="306"/>
      <c r="B101" s="306"/>
      <c r="C101" s="306"/>
      <c r="D101" s="306"/>
    </row>
    <row r="102" spans="1:4" x14ac:dyDescent="0.2">
      <c r="A102" s="306"/>
      <c r="B102" s="306"/>
      <c r="C102" s="306"/>
      <c r="D102" s="306"/>
    </row>
    <row r="103" spans="1:4" x14ac:dyDescent="0.2">
      <c r="A103" s="306"/>
      <c r="B103" s="306"/>
      <c r="C103" s="306"/>
      <c r="D103" s="306"/>
    </row>
    <row r="104" spans="1:4" x14ac:dyDescent="0.2">
      <c r="A104" s="306"/>
      <c r="B104" s="306"/>
      <c r="C104" s="306"/>
      <c r="D104" s="306"/>
    </row>
    <row r="105" spans="1:4" x14ac:dyDescent="0.2">
      <c r="A105" s="306"/>
      <c r="B105" s="306"/>
      <c r="C105" s="306"/>
      <c r="D105" s="306"/>
    </row>
    <row r="106" spans="1:4" x14ac:dyDescent="0.2">
      <c r="A106" s="306"/>
      <c r="B106" s="306"/>
      <c r="C106" s="306"/>
      <c r="D106" s="306"/>
    </row>
    <row r="107" spans="1:4" x14ac:dyDescent="0.2">
      <c r="A107" s="306"/>
      <c r="B107" s="306"/>
      <c r="C107" s="306"/>
      <c r="D107" s="306"/>
    </row>
    <row r="108" spans="1:4" x14ac:dyDescent="0.2">
      <c r="A108" s="306"/>
      <c r="B108" s="306"/>
      <c r="C108" s="306"/>
      <c r="D108" s="306"/>
    </row>
    <row r="109" spans="1:4" x14ac:dyDescent="0.2">
      <c r="A109" s="306"/>
      <c r="B109" s="306"/>
      <c r="C109" s="306"/>
      <c r="D109" s="306"/>
    </row>
    <row r="110" spans="1:4" x14ac:dyDescent="0.2">
      <c r="A110" s="306"/>
      <c r="B110" s="306"/>
      <c r="C110" s="306"/>
      <c r="D110" s="306"/>
    </row>
    <row r="111" spans="1:4" x14ac:dyDescent="0.2">
      <c r="A111" s="306"/>
      <c r="B111" s="306"/>
      <c r="C111" s="306"/>
      <c r="D111" s="306"/>
    </row>
    <row r="112" spans="1:4" x14ac:dyDescent="0.2">
      <c r="A112" s="306"/>
      <c r="B112" s="306"/>
      <c r="C112" s="306"/>
      <c r="D112" s="306"/>
    </row>
    <row r="113" spans="1:4" x14ac:dyDescent="0.2">
      <c r="A113" s="306"/>
      <c r="B113" s="306"/>
      <c r="C113" s="306"/>
      <c r="D113" s="306"/>
    </row>
    <row r="114" spans="1:4" x14ac:dyDescent="0.2">
      <c r="A114" s="306"/>
      <c r="B114" s="306"/>
      <c r="C114" s="306"/>
      <c r="D114" s="306"/>
    </row>
    <row r="115" spans="1:4" x14ac:dyDescent="0.2">
      <c r="A115" s="306"/>
      <c r="B115" s="306"/>
      <c r="C115" s="306"/>
      <c r="D115" s="306"/>
    </row>
    <row r="116" spans="1:4" x14ac:dyDescent="0.2">
      <c r="A116" s="306"/>
      <c r="B116" s="306"/>
      <c r="C116" s="306"/>
      <c r="D116" s="306"/>
    </row>
    <row r="117" spans="1:4" x14ac:dyDescent="0.2">
      <c r="A117" s="306"/>
      <c r="B117" s="306"/>
      <c r="C117" s="306"/>
      <c r="D117" s="306"/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4"/>
  <sheetViews>
    <sheetView rightToLeft="1" topLeftCell="A91" workbookViewId="0">
      <selection sqref="A1:IV65536"/>
    </sheetView>
  </sheetViews>
  <sheetFormatPr defaultRowHeight="12.75" x14ac:dyDescent="0.2"/>
  <cols>
    <col min="1" max="1" width="14.42578125" customWidth="1"/>
    <col min="2" max="2" width="46" customWidth="1"/>
    <col min="3" max="3" width="14.28515625" customWidth="1"/>
    <col min="4" max="4" width="14.42578125" customWidth="1"/>
  </cols>
  <sheetData>
    <row r="2" spans="1:4" s="1" customFormat="1" ht="15" customHeight="1" x14ac:dyDescent="0.2">
      <c r="A2" s="82" t="s">
        <v>461</v>
      </c>
      <c r="B2" s="83"/>
      <c r="C2" s="83"/>
      <c r="D2" s="83"/>
    </row>
    <row r="3" spans="1:4" s="1" customFormat="1" ht="20.25" customHeight="1" x14ac:dyDescent="0.2">
      <c r="A3" s="112" t="s">
        <v>462</v>
      </c>
      <c r="B3" s="84"/>
      <c r="C3" s="84"/>
      <c r="D3" s="84"/>
    </row>
    <row r="4" spans="1:4" s="1" customFormat="1" ht="20.25" customHeight="1" x14ac:dyDescent="0.2">
      <c r="A4" s="112" t="s">
        <v>411</v>
      </c>
      <c r="B4" s="84"/>
      <c r="C4" s="84"/>
      <c r="D4" s="84"/>
    </row>
    <row r="5" spans="1:4" s="1" customFormat="1" ht="15" customHeight="1" x14ac:dyDescent="0.2">
      <c r="A5" s="83"/>
      <c r="B5" s="83"/>
      <c r="C5" s="83"/>
      <c r="D5" s="82" t="s">
        <v>101</v>
      </c>
    </row>
    <row r="6" spans="1:4" s="1" customFormat="1" ht="24" customHeight="1" x14ac:dyDescent="0.2">
      <c r="A6" s="217" t="s">
        <v>2</v>
      </c>
      <c r="B6" s="89"/>
      <c r="C6" s="218" t="s">
        <v>90</v>
      </c>
      <c r="D6" s="51"/>
    </row>
    <row r="7" spans="1:4" s="1" customFormat="1" ht="24" customHeight="1" x14ac:dyDescent="0.2">
      <c r="A7" s="219" t="s">
        <v>73</v>
      </c>
      <c r="B7" s="92" t="s">
        <v>3</v>
      </c>
      <c r="C7" s="378" t="s">
        <v>4</v>
      </c>
      <c r="D7" s="378" t="s">
        <v>2</v>
      </c>
    </row>
    <row r="8" spans="1:4" s="1" customFormat="1" ht="24" customHeight="1" x14ac:dyDescent="0.2">
      <c r="A8" s="220">
        <v>2005</v>
      </c>
      <c r="B8" s="114"/>
      <c r="C8" s="379"/>
      <c r="D8" s="379"/>
    </row>
    <row r="9" spans="1:4" s="1" customFormat="1" ht="21" customHeight="1" x14ac:dyDescent="0.2">
      <c r="A9" s="115">
        <v>33082919</v>
      </c>
      <c r="B9" s="247" t="s">
        <v>132</v>
      </c>
      <c r="C9" s="248">
        <v>172661477</v>
      </c>
      <c r="D9" s="115">
        <v>44073121</v>
      </c>
    </row>
    <row r="10" spans="1:4" s="1" customFormat="1" ht="21" customHeight="1" x14ac:dyDescent="0.2">
      <c r="A10" s="100">
        <v>656980</v>
      </c>
      <c r="B10" s="118" t="s">
        <v>134</v>
      </c>
      <c r="C10" s="102">
        <v>635940</v>
      </c>
      <c r="D10" s="100">
        <v>645091</v>
      </c>
    </row>
    <row r="11" spans="1:4" s="1" customFormat="1" ht="21" customHeight="1" x14ac:dyDescent="0.2">
      <c r="A11" s="100">
        <v>135945</v>
      </c>
      <c r="B11" s="118" t="s">
        <v>214</v>
      </c>
      <c r="C11" s="102">
        <v>396290</v>
      </c>
      <c r="D11" s="100">
        <v>4760</v>
      </c>
    </row>
    <row r="12" spans="1:4" s="1" customFormat="1" ht="21" customHeight="1" x14ac:dyDescent="0.2">
      <c r="A12" s="99">
        <v>1200</v>
      </c>
      <c r="B12" s="118" t="s">
        <v>135</v>
      </c>
      <c r="C12" s="102">
        <v>3442948</v>
      </c>
      <c r="D12" s="98">
        <v>29500</v>
      </c>
    </row>
    <row r="13" spans="1:4" s="1" customFormat="1" ht="21" customHeight="1" x14ac:dyDescent="0.2">
      <c r="A13" s="100">
        <v>4376048</v>
      </c>
      <c r="B13" s="118" t="s">
        <v>136</v>
      </c>
      <c r="C13" s="102">
        <v>5261412</v>
      </c>
      <c r="D13" s="100">
        <v>1007818</v>
      </c>
    </row>
    <row r="14" spans="1:4" s="1" customFormat="1" ht="21" customHeight="1" x14ac:dyDescent="0.2">
      <c r="A14" s="100">
        <v>1428125</v>
      </c>
      <c r="B14" s="118" t="s">
        <v>137</v>
      </c>
      <c r="C14" s="102">
        <v>42179759</v>
      </c>
      <c r="D14" s="100">
        <v>1499974</v>
      </c>
    </row>
    <row r="15" spans="1:4" s="1" customFormat="1" ht="21" customHeight="1" x14ac:dyDescent="0.2">
      <c r="A15" s="100">
        <v>2656543</v>
      </c>
      <c r="B15" s="118" t="s">
        <v>138</v>
      </c>
      <c r="C15" s="102">
        <v>14008789</v>
      </c>
      <c r="D15" s="100">
        <v>6251537</v>
      </c>
    </row>
    <row r="16" spans="1:4" s="1" customFormat="1" ht="21" customHeight="1" x14ac:dyDescent="0.2">
      <c r="A16" s="100">
        <v>1152939</v>
      </c>
      <c r="B16" s="118" t="s">
        <v>139</v>
      </c>
      <c r="C16" s="102">
        <v>14835302</v>
      </c>
      <c r="D16" s="100">
        <v>3174141</v>
      </c>
    </row>
    <row r="17" spans="1:4" s="1" customFormat="1" ht="21" customHeight="1" x14ac:dyDescent="0.2">
      <c r="A17" s="100">
        <v>1284707</v>
      </c>
      <c r="B17" s="118" t="s">
        <v>140</v>
      </c>
      <c r="C17" s="102">
        <v>6739433</v>
      </c>
      <c r="D17" s="100">
        <v>1283971</v>
      </c>
    </row>
    <row r="18" spans="1:4" s="1" customFormat="1" ht="21" customHeight="1" x14ac:dyDescent="0.2">
      <c r="A18" s="100">
        <v>7123211</v>
      </c>
      <c r="B18" s="118" t="s">
        <v>141</v>
      </c>
      <c r="C18" s="102">
        <v>43538441</v>
      </c>
      <c r="D18" s="100">
        <v>47279</v>
      </c>
    </row>
    <row r="19" spans="1:4" s="1" customFormat="1" ht="21" customHeight="1" x14ac:dyDescent="0.2">
      <c r="A19" s="100">
        <v>11185272</v>
      </c>
      <c r="B19" s="118" t="s">
        <v>142</v>
      </c>
      <c r="C19" s="102">
        <v>14596620</v>
      </c>
      <c r="D19" s="100">
        <v>5080943</v>
      </c>
    </row>
    <row r="20" spans="1:4" s="1" customFormat="1" ht="21" customHeight="1" x14ac:dyDescent="0.2">
      <c r="A20" s="100">
        <v>1581967</v>
      </c>
      <c r="B20" s="118" t="s">
        <v>143</v>
      </c>
      <c r="C20" s="102">
        <v>7420278</v>
      </c>
      <c r="D20" s="100">
        <v>2423748</v>
      </c>
    </row>
    <row r="21" spans="1:4" s="1" customFormat="1" ht="21" customHeight="1" x14ac:dyDescent="0.2">
      <c r="A21" s="100">
        <v>14622323</v>
      </c>
      <c r="B21" s="118" t="s">
        <v>144</v>
      </c>
      <c r="C21" s="102">
        <v>37789307</v>
      </c>
      <c r="D21" s="100">
        <v>8007320</v>
      </c>
    </row>
    <row r="22" spans="1:4" s="1" customFormat="1" ht="21" customHeight="1" x14ac:dyDescent="0.2">
      <c r="A22" s="100">
        <v>32251042</v>
      </c>
      <c r="B22" s="118" t="s">
        <v>145</v>
      </c>
      <c r="C22" s="102">
        <v>102874771</v>
      </c>
      <c r="D22" s="100">
        <v>42896181</v>
      </c>
    </row>
    <row r="23" spans="1:4" s="1" customFormat="1" ht="21" customHeight="1" x14ac:dyDescent="0.2">
      <c r="A23" s="100">
        <v>425822</v>
      </c>
      <c r="B23" s="118" t="s">
        <v>338</v>
      </c>
      <c r="C23" s="102">
        <v>4601686</v>
      </c>
      <c r="D23" s="100">
        <v>876885</v>
      </c>
    </row>
    <row r="24" spans="1:4" s="1" customFormat="1" ht="21" customHeight="1" x14ac:dyDescent="0.2">
      <c r="A24" s="100">
        <v>3977269</v>
      </c>
      <c r="B24" s="118" t="s">
        <v>245</v>
      </c>
      <c r="C24" s="102">
        <v>26602724</v>
      </c>
      <c r="D24" s="100">
        <v>2358769</v>
      </c>
    </row>
    <row r="25" spans="1:4" s="1" customFormat="1" ht="21" customHeight="1" x14ac:dyDescent="0.2">
      <c r="A25" s="100">
        <v>139504890</v>
      </c>
      <c r="B25" s="118" t="s">
        <v>312</v>
      </c>
      <c r="C25" s="102">
        <v>381252597</v>
      </c>
      <c r="D25" s="100">
        <v>170249221</v>
      </c>
    </row>
    <row r="26" spans="1:4" s="1" customFormat="1" ht="21" customHeight="1" x14ac:dyDescent="0.2">
      <c r="A26" s="100">
        <v>64309826</v>
      </c>
      <c r="B26" s="118" t="s">
        <v>412</v>
      </c>
      <c r="C26" s="98">
        <v>274519712</v>
      </c>
      <c r="D26" s="100">
        <v>85733901</v>
      </c>
    </row>
    <row r="27" spans="1:4" s="1" customFormat="1" ht="21" customHeight="1" x14ac:dyDescent="0.2">
      <c r="A27" s="100">
        <v>53240805</v>
      </c>
      <c r="B27" s="118" t="s">
        <v>150</v>
      </c>
      <c r="C27" s="102">
        <v>136942982</v>
      </c>
      <c r="D27" s="100">
        <v>65796529</v>
      </c>
    </row>
    <row r="28" spans="1:4" s="1" customFormat="1" ht="21" customHeight="1" x14ac:dyDescent="0.2">
      <c r="A28" s="103" t="s">
        <v>69</v>
      </c>
      <c r="B28" s="118" t="s">
        <v>151</v>
      </c>
      <c r="C28" s="102">
        <v>16787</v>
      </c>
      <c r="D28" s="101" t="s">
        <v>69</v>
      </c>
    </row>
    <row r="29" spans="1:4" s="1" customFormat="1" ht="21" customHeight="1" x14ac:dyDescent="0.2">
      <c r="A29" s="100">
        <v>5610481</v>
      </c>
      <c r="B29" s="118" t="s">
        <v>152</v>
      </c>
      <c r="C29" s="102">
        <v>16324334</v>
      </c>
      <c r="D29" s="100">
        <v>5931126</v>
      </c>
    </row>
    <row r="30" spans="1:4" s="1" customFormat="1" ht="21" customHeight="1" x14ac:dyDescent="0.2">
      <c r="A30" s="100">
        <v>1118095</v>
      </c>
      <c r="B30" s="118" t="s">
        <v>153</v>
      </c>
      <c r="C30" s="102">
        <v>807540</v>
      </c>
      <c r="D30" s="100">
        <v>242263</v>
      </c>
    </row>
    <row r="31" spans="1:4" s="1" customFormat="1" ht="21" customHeight="1" x14ac:dyDescent="0.2">
      <c r="A31" s="107" t="s">
        <v>69</v>
      </c>
      <c r="B31" s="288" t="s">
        <v>157</v>
      </c>
      <c r="C31" s="250">
        <v>296474</v>
      </c>
      <c r="D31" s="101" t="s">
        <v>69</v>
      </c>
    </row>
    <row r="32" spans="1:4" s="1" customFormat="1" ht="19.5" customHeight="1" x14ac:dyDescent="0.2">
      <c r="A32" s="377"/>
      <c r="B32" s="377"/>
      <c r="C32" s="377"/>
      <c r="D32" s="377"/>
    </row>
    <row r="33" spans="1:4" s="1" customFormat="1" ht="19.5" customHeight="1" x14ac:dyDescent="0.2">
      <c r="A33"/>
      <c r="B33"/>
      <c r="C33"/>
      <c r="D33"/>
    </row>
    <row r="34" spans="1:4" s="1" customFormat="1" ht="19.5" customHeight="1" x14ac:dyDescent="0.2">
      <c r="A34"/>
      <c r="B34"/>
      <c r="C34"/>
      <c r="D34"/>
    </row>
    <row r="35" spans="1:4" s="1" customFormat="1" ht="16.5" customHeight="1" x14ac:dyDescent="0.2">
      <c r="A35"/>
      <c r="B35"/>
      <c r="C35"/>
      <c r="D35"/>
    </row>
    <row r="36" spans="1:4" s="1" customFormat="1" ht="16.5" customHeight="1" x14ac:dyDescent="0.2">
      <c r="A36"/>
      <c r="B36"/>
      <c r="C36"/>
      <c r="D36"/>
    </row>
    <row r="37" spans="1:4" s="1" customFormat="1" ht="16.5" customHeight="1" x14ac:dyDescent="0.2">
      <c r="A37"/>
      <c r="B37"/>
      <c r="C37"/>
      <c r="D37"/>
    </row>
    <row r="38" spans="1:4" s="1" customFormat="1" ht="16.5" customHeight="1" x14ac:dyDescent="0.2">
      <c r="A38"/>
      <c r="B38"/>
      <c r="C38"/>
      <c r="D38"/>
    </row>
    <row r="39" spans="1:4" s="1" customFormat="1" ht="16.5" customHeight="1" x14ac:dyDescent="0.2">
      <c r="A39"/>
      <c r="B39" s="189" t="s">
        <v>463</v>
      </c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80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 s="82" t="s">
        <v>464</v>
      </c>
    </row>
    <row r="50" spans="1:4" s="1" customFormat="1" ht="20.25" customHeight="1" x14ac:dyDescent="0.2">
      <c r="A50" s="207" t="s">
        <v>465</v>
      </c>
      <c r="B50" s="289"/>
      <c r="C50" s="289"/>
      <c r="D50" s="289"/>
    </row>
    <row r="51" spans="1:4" s="1" customFormat="1" ht="20.25" customHeight="1" x14ac:dyDescent="0.2">
      <c r="A51" s="112" t="s">
        <v>411</v>
      </c>
      <c r="B51" s="289"/>
      <c r="C51" s="289"/>
      <c r="D51" s="289"/>
    </row>
    <row r="52" spans="1:4" s="1" customFormat="1" ht="15" customHeight="1" x14ac:dyDescent="0.2">
      <c r="A52" s="83"/>
      <c r="B52" s="83"/>
      <c r="C52" s="83"/>
      <c r="D52" s="82" t="s">
        <v>101</v>
      </c>
    </row>
    <row r="53" spans="1:4" s="1" customFormat="1" ht="24" customHeight="1" x14ac:dyDescent="0.2">
      <c r="A53" s="217" t="s">
        <v>2</v>
      </c>
      <c r="B53" s="89"/>
      <c r="C53" s="218" t="s">
        <v>90</v>
      </c>
      <c r="D53" s="51"/>
    </row>
    <row r="54" spans="1:4" s="1" customFormat="1" ht="24" customHeight="1" x14ac:dyDescent="0.2">
      <c r="A54" s="219" t="s">
        <v>73</v>
      </c>
      <c r="B54" s="92" t="s">
        <v>3</v>
      </c>
      <c r="C54" s="378" t="s">
        <v>4</v>
      </c>
      <c r="D54" s="378" t="s">
        <v>2</v>
      </c>
    </row>
    <row r="55" spans="1:4" s="1" customFormat="1" ht="24" customHeight="1" x14ac:dyDescent="0.2">
      <c r="A55" s="262">
        <v>2005</v>
      </c>
      <c r="B55" s="95"/>
      <c r="C55" s="379"/>
      <c r="D55" s="379"/>
    </row>
    <row r="56" spans="1:4" s="1" customFormat="1" ht="24" customHeight="1" x14ac:dyDescent="0.2">
      <c r="A56" s="115">
        <v>451933</v>
      </c>
      <c r="B56" s="118" t="s">
        <v>158</v>
      </c>
      <c r="C56" s="102">
        <v>1332175</v>
      </c>
      <c r="D56" s="100">
        <v>579743</v>
      </c>
    </row>
    <row r="57" spans="1:4" s="1" customFormat="1" ht="24" customHeight="1" x14ac:dyDescent="0.2">
      <c r="A57" s="99">
        <v>484160</v>
      </c>
      <c r="B57" s="67" t="s">
        <v>416</v>
      </c>
      <c r="C57" s="102">
        <v>1851537</v>
      </c>
      <c r="D57" s="99">
        <v>686891</v>
      </c>
    </row>
    <row r="58" spans="1:4" s="1" customFormat="1" ht="24" customHeight="1" x14ac:dyDescent="0.2">
      <c r="A58" s="100">
        <v>2324885</v>
      </c>
      <c r="B58" s="118" t="s">
        <v>160</v>
      </c>
      <c r="C58" s="102">
        <v>18658324</v>
      </c>
      <c r="D58" s="100">
        <v>6848259</v>
      </c>
    </row>
    <row r="59" spans="1:4" s="1" customFormat="1" ht="24" customHeight="1" x14ac:dyDescent="0.2">
      <c r="A59" s="100">
        <v>1655740</v>
      </c>
      <c r="B59" s="118" t="s">
        <v>466</v>
      </c>
      <c r="C59" s="98">
        <v>8171093</v>
      </c>
      <c r="D59" s="100">
        <v>2257167</v>
      </c>
    </row>
    <row r="60" spans="1:4" s="1" customFormat="1" ht="21" customHeight="1" x14ac:dyDescent="0.2">
      <c r="A60" s="103" t="s">
        <v>69</v>
      </c>
      <c r="B60" s="118" t="s">
        <v>253</v>
      </c>
      <c r="C60" s="102">
        <v>2190000</v>
      </c>
      <c r="D60" s="101" t="s">
        <v>69</v>
      </c>
    </row>
    <row r="61" spans="1:4" s="1" customFormat="1" ht="24" customHeight="1" x14ac:dyDescent="0.2">
      <c r="A61" s="103" t="s">
        <v>69</v>
      </c>
      <c r="B61" s="118" t="s">
        <v>367</v>
      </c>
      <c r="C61" s="98">
        <v>598829</v>
      </c>
      <c r="D61" s="101" t="s">
        <v>69</v>
      </c>
    </row>
    <row r="62" spans="1:4" s="1" customFormat="1" ht="24" customHeight="1" x14ac:dyDescent="0.2">
      <c r="A62" s="103" t="s">
        <v>69</v>
      </c>
      <c r="B62" s="118" t="s">
        <v>467</v>
      </c>
      <c r="C62" s="98">
        <v>4511</v>
      </c>
      <c r="D62" s="101" t="s">
        <v>69</v>
      </c>
    </row>
    <row r="63" spans="1:4" s="1" customFormat="1" ht="24" customHeight="1" x14ac:dyDescent="0.2">
      <c r="A63" s="103" t="s">
        <v>69</v>
      </c>
      <c r="B63" s="118" t="s">
        <v>368</v>
      </c>
      <c r="C63" s="98">
        <v>100000</v>
      </c>
      <c r="D63" s="101" t="s">
        <v>69</v>
      </c>
    </row>
    <row r="64" spans="1:4" s="1" customFormat="1" ht="24" customHeight="1" x14ac:dyDescent="0.2">
      <c r="A64" s="103" t="s">
        <v>69</v>
      </c>
      <c r="B64" s="118" t="s">
        <v>468</v>
      </c>
      <c r="C64" s="101" t="s">
        <v>69</v>
      </c>
      <c r="D64" s="100">
        <v>856606</v>
      </c>
    </row>
    <row r="65" spans="1:4" s="1" customFormat="1" ht="24" customHeight="1" x14ac:dyDescent="0.2">
      <c r="A65" s="100">
        <v>4236658</v>
      </c>
      <c r="B65" s="118" t="s">
        <v>163</v>
      </c>
      <c r="C65" s="102">
        <v>13905860</v>
      </c>
      <c r="D65" s="100">
        <v>4952650</v>
      </c>
    </row>
    <row r="66" spans="1:4" s="1" customFormat="1" ht="24" customHeight="1" x14ac:dyDescent="0.2">
      <c r="A66" s="103" t="s">
        <v>69</v>
      </c>
      <c r="B66" s="118" t="s">
        <v>164</v>
      </c>
      <c r="C66" s="98">
        <v>622</v>
      </c>
      <c r="D66" s="101" t="s">
        <v>69</v>
      </c>
    </row>
    <row r="67" spans="1:4" s="1" customFormat="1" ht="24" customHeight="1" x14ac:dyDescent="0.2">
      <c r="A67" s="100">
        <v>2114585</v>
      </c>
      <c r="B67" s="118" t="s">
        <v>225</v>
      </c>
      <c r="C67" s="102">
        <v>50085073</v>
      </c>
      <c r="D67" s="100">
        <v>17526415</v>
      </c>
    </row>
    <row r="68" spans="1:4" s="1" customFormat="1" ht="24" customHeight="1" x14ac:dyDescent="0.2">
      <c r="A68" s="100">
        <v>9960101</v>
      </c>
      <c r="B68" s="118" t="s">
        <v>366</v>
      </c>
      <c r="C68" s="98">
        <v>29322085</v>
      </c>
      <c r="D68" s="100">
        <v>13039711</v>
      </c>
    </row>
    <row r="69" spans="1:4" s="1" customFormat="1" ht="24" customHeight="1" x14ac:dyDescent="0.2">
      <c r="A69" s="100">
        <v>1702020</v>
      </c>
      <c r="B69" s="118" t="s">
        <v>106</v>
      </c>
      <c r="C69" s="98">
        <v>3545643</v>
      </c>
      <c r="D69" s="100">
        <v>1106001</v>
      </c>
    </row>
    <row r="70" spans="1:4" s="1" customFormat="1" ht="24" customHeight="1" x14ac:dyDescent="0.2">
      <c r="A70" s="103" t="s">
        <v>69</v>
      </c>
      <c r="B70" s="118" t="s">
        <v>107</v>
      </c>
      <c r="C70" s="98">
        <v>464000</v>
      </c>
      <c r="D70" s="100">
        <v>484152</v>
      </c>
    </row>
    <row r="71" spans="1:4" s="1" customFormat="1" ht="24" customHeight="1" x14ac:dyDescent="0.2">
      <c r="A71" s="103" t="s">
        <v>69</v>
      </c>
      <c r="B71" s="118" t="s">
        <v>108</v>
      </c>
      <c r="C71" s="98">
        <v>3577000</v>
      </c>
      <c r="D71" s="101" t="s">
        <v>69</v>
      </c>
    </row>
    <row r="72" spans="1:4" s="1" customFormat="1" ht="24" customHeight="1" x14ac:dyDescent="0.2">
      <c r="A72" s="100">
        <v>27000</v>
      </c>
      <c r="B72" s="118" t="s">
        <v>217</v>
      </c>
      <c r="C72" s="98">
        <v>639806</v>
      </c>
      <c r="D72" s="101" t="s">
        <v>69</v>
      </c>
    </row>
    <row r="73" spans="1:4" s="1" customFormat="1" ht="24" customHeight="1" x14ac:dyDescent="0.2">
      <c r="A73" s="100">
        <v>149895</v>
      </c>
      <c r="B73" s="118" t="s">
        <v>111</v>
      </c>
      <c r="C73" s="98">
        <v>1465105</v>
      </c>
      <c r="D73" s="102">
        <v>84869</v>
      </c>
    </row>
    <row r="74" spans="1:4" s="1" customFormat="1" ht="24" customHeight="1" x14ac:dyDescent="0.2">
      <c r="A74" s="100">
        <v>52666655</v>
      </c>
      <c r="B74" s="118" t="s">
        <v>320</v>
      </c>
      <c r="C74" s="98">
        <v>145054220</v>
      </c>
      <c r="D74" s="102">
        <v>53445747</v>
      </c>
    </row>
    <row r="75" spans="1:4" s="1" customFormat="1" ht="24" customHeight="1" x14ac:dyDescent="0.2">
      <c r="A75" s="100">
        <v>8583394</v>
      </c>
      <c r="B75" s="118" t="s">
        <v>112</v>
      </c>
      <c r="C75" s="98">
        <v>50803633</v>
      </c>
      <c r="D75" s="102">
        <v>10357898</v>
      </c>
    </row>
    <row r="76" spans="1:4" s="1" customFormat="1" ht="24" customHeight="1" x14ac:dyDescent="0.2">
      <c r="A76" s="103" t="s">
        <v>69</v>
      </c>
      <c r="B76" s="118" t="s">
        <v>328</v>
      </c>
      <c r="C76" s="98">
        <v>5000000</v>
      </c>
      <c r="D76" s="102">
        <v>52182</v>
      </c>
    </row>
    <row r="77" spans="1:4" s="1" customFormat="1" ht="24" customHeight="1" x14ac:dyDescent="0.2">
      <c r="A77" s="99">
        <v>10960733</v>
      </c>
      <c r="B77" s="118" t="s">
        <v>114</v>
      </c>
      <c r="C77" s="98">
        <v>49839032</v>
      </c>
      <c r="D77" s="98">
        <v>16471514</v>
      </c>
    </row>
    <row r="78" spans="1:4" s="1" customFormat="1" ht="24" customHeight="1" x14ac:dyDescent="0.2">
      <c r="A78" s="107" t="s">
        <v>69</v>
      </c>
      <c r="B78" s="118" t="s">
        <v>263</v>
      </c>
      <c r="C78" s="98">
        <v>61778257</v>
      </c>
      <c r="D78" s="101" t="s">
        <v>69</v>
      </c>
    </row>
    <row r="79" spans="1:4" s="1" customFormat="1" ht="24" customHeight="1" x14ac:dyDescent="0.2">
      <c r="A79" s="109">
        <f>SUM(A9:A31,A56:A77)</f>
        <v>475044168</v>
      </c>
      <c r="B79" s="242" t="s">
        <v>418</v>
      </c>
      <c r="C79" s="111">
        <f>SUM(C9:C31,C56:C78)</f>
        <v>1756132408</v>
      </c>
      <c r="D79" s="109">
        <f>SUM(D9:D77)</f>
        <v>576363883</v>
      </c>
    </row>
    <row r="80" spans="1:4" s="1" customFormat="1" ht="24" customHeight="1" x14ac:dyDescent="0.2">
      <c r="A80" s="107" t="s">
        <v>69</v>
      </c>
      <c r="B80" s="110" t="s">
        <v>469</v>
      </c>
      <c r="C80" s="111">
        <v>375000000</v>
      </c>
      <c r="D80" s="101" t="s">
        <v>69</v>
      </c>
    </row>
    <row r="81" spans="1:4" s="1" customFormat="1" ht="21.75" customHeight="1" x14ac:dyDescent="0.2">
      <c r="A81" s="380"/>
      <c r="B81" s="380"/>
      <c r="C81" s="380"/>
      <c r="D81" s="380"/>
    </row>
    <row r="82" spans="1:4" s="1" customFormat="1" ht="18" customHeight="1" x14ac:dyDescent="0.2">
      <c r="A82" s="384"/>
      <c r="B82" s="384"/>
      <c r="C82" s="384"/>
      <c r="D82" s="384"/>
    </row>
    <row r="83" spans="1:4" s="1" customFormat="1" ht="16.5" customHeight="1" x14ac:dyDescent="0.2">
      <c r="A83"/>
      <c r="B83" s="80" t="s">
        <v>470</v>
      </c>
      <c r="C83"/>
      <c r="D83"/>
    </row>
    <row r="84" spans="1:4" s="1" customFormat="1" ht="18" customHeight="1" x14ac:dyDescent="0.2">
      <c r="A84" s="384"/>
      <c r="B84" s="384"/>
      <c r="C84" s="384"/>
      <c r="D84" s="384"/>
    </row>
    <row r="85" spans="1:4" s="1" customFormat="1" x14ac:dyDescent="0.2"/>
    <row r="86" spans="1:4" s="1" customFormat="1" x14ac:dyDescent="0.2"/>
    <row r="87" spans="1:4" s="1" customFormat="1" x14ac:dyDescent="0.2"/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3" spans="1:4" s="1" customFormat="1" x14ac:dyDescent="0.2"/>
    <row r="94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</sheetData>
  <mergeCells count="8">
    <mergeCell ref="A82:D82"/>
    <mergeCell ref="A84:D84"/>
    <mergeCell ref="C7:C8"/>
    <mergeCell ref="D7:D8"/>
    <mergeCell ref="A32:D32"/>
    <mergeCell ref="C54:C55"/>
    <mergeCell ref="D54:D55"/>
    <mergeCell ref="A81:D81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rightToLeft="1" topLeftCell="A118" workbookViewId="0">
      <selection activeCell="E15" sqref="E15"/>
    </sheetView>
  </sheetViews>
  <sheetFormatPr defaultRowHeight="12.75" x14ac:dyDescent="0.2"/>
  <cols>
    <col min="1" max="1" width="13" customWidth="1"/>
    <col min="2" max="2" width="3.5703125" customWidth="1"/>
    <col min="3" max="3" width="51.140625" customWidth="1"/>
    <col min="4" max="4" width="14" customWidth="1"/>
    <col min="5" max="5" width="13" customWidth="1"/>
  </cols>
  <sheetData>
    <row r="1" spans="1:5" s="1" customFormat="1" ht="23.25" x14ac:dyDescent="0.2">
      <c r="A1" s="82" t="s">
        <v>471</v>
      </c>
      <c r="B1" s="83"/>
      <c r="C1" s="83"/>
      <c r="D1" s="83"/>
      <c r="E1" s="83"/>
    </row>
    <row r="2" spans="1:5" s="1" customFormat="1" ht="20.25" customHeight="1" x14ac:dyDescent="0.2">
      <c r="A2" s="112" t="s">
        <v>472</v>
      </c>
      <c r="B2" s="190"/>
      <c r="C2" s="190"/>
      <c r="D2" s="190"/>
      <c r="E2" s="190"/>
    </row>
    <row r="3" spans="1:5" s="1" customFormat="1" ht="20.25" customHeight="1" x14ac:dyDescent="0.2">
      <c r="A3" s="112" t="s">
        <v>473</v>
      </c>
      <c r="B3" s="190"/>
      <c r="C3" s="190"/>
      <c r="D3" s="190"/>
      <c r="E3" s="190"/>
    </row>
    <row r="4" spans="1:5" s="1" customFormat="1" ht="16.5" customHeight="1" x14ac:dyDescent="0.2">
      <c r="A4" s="83"/>
      <c r="B4" s="191"/>
      <c r="C4" s="83"/>
      <c r="D4" s="83"/>
      <c r="E4" s="82" t="s">
        <v>101</v>
      </c>
    </row>
    <row r="5" spans="1:5" s="1" customFormat="1" ht="20.25" customHeight="1" x14ac:dyDescent="0.2">
      <c r="A5" s="217" t="s">
        <v>2</v>
      </c>
      <c r="B5" s="192"/>
      <c r="C5" s="193"/>
      <c r="D5" s="290" t="s">
        <v>90</v>
      </c>
      <c r="E5" s="291"/>
    </row>
    <row r="6" spans="1:5" s="1" customFormat="1" ht="20.25" customHeight="1" x14ac:dyDescent="0.2">
      <c r="A6" s="219" t="s">
        <v>73</v>
      </c>
      <c r="B6" s="42" t="s">
        <v>3</v>
      </c>
      <c r="C6" s="337"/>
      <c r="D6" s="378" t="s">
        <v>170</v>
      </c>
      <c r="E6" s="378" t="s">
        <v>2</v>
      </c>
    </row>
    <row r="7" spans="1:5" s="1" customFormat="1" ht="20.25" customHeight="1" x14ac:dyDescent="0.2">
      <c r="A7" s="220">
        <v>2005</v>
      </c>
      <c r="B7" s="196"/>
      <c r="C7" s="197"/>
      <c r="D7" s="379"/>
      <c r="E7" s="379"/>
    </row>
    <row r="8" spans="1:5" s="1" customFormat="1" ht="21.75" customHeight="1" x14ac:dyDescent="0.2">
      <c r="A8" s="338"/>
      <c r="B8" s="199" t="s">
        <v>7</v>
      </c>
      <c r="C8" s="200" t="s">
        <v>184</v>
      </c>
      <c r="D8" s="338"/>
      <c r="E8" s="338"/>
    </row>
    <row r="9" spans="1:5" s="1" customFormat="1" ht="20.25" customHeight="1" x14ac:dyDescent="0.2">
      <c r="A9" s="103" t="s">
        <v>69</v>
      </c>
      <c r="B9" s="39"/>
      <c r="C9" s="201" t="s">
        <v>132</v>
      </c>
      <c r="D9" s="99">
        <v>8902000</v>
      </c>
      <c r="E9" s="99">
        <v>1770600</v>
      </c>
    </row>
    <row r="10" spans="1:5" s="1" customFormat="1" ht="20.25" customHeight="1" x14ac:dyDescent="0.2">
      <c r="A10" s="99">
        <v>656980</v>
      </c>
      <c r="B10" s="39"/>
      <c r="C10" s="201" t="s">
        <v>134</v>
      </c>
      <c r="D10" s="99">
        <v>635940</v>
      </c>
      <c r="E10" s="99">
        <v>645091</v>
      </c>
    </row>
    <row r="11" spans="1:5" s="1" customFormat="1" ht="20.25" customHeight="1" x14ac:dyDescent="0.2">
      <c r="A11" s="99">
        <v>135945</v>
      </c>
      <c r="B11" s="39"/>
      <c r="C11" s="201" t="s">
        <v>214</v>
      </c>
      <c r="D11" s="99">
        <v>396290</v>
      </c>
      <c r="E11" s="99">
        <v>4760</v>
      </c>
    </row>
    <row r="12" spans="1:5" s="1" customFormat="1" ht="20.25" customHeight="1" x14ac:dyDescent="0.2">
      <c r="A12" s="99">
        <v>1200</v>
      </c>
      <c r="B12" s="39"/>
      <c r="C12" s="201" t="s">
        <v>135</v>
      </c>
      <c r="D12" s="99">
        <v>3442948</v>
      </c>
      <c r="E12" s="99">
        <v>29500</v>
      </c>
    </row>
    <row r="13" spans="1:5" s="1" customFormat="1" ht="20.25" customHeight="1" x14ac:dyDescent="0.2">
      <c r="A13" s="99">
        <v>4376048</v>
      </c>
      <c r="B13" s="39"/>
      <c r="C13" s="201" t="s">
        <v>136</v>
      </c>
      <c r="D13" s="99">
        <v>5261412</v>
      </c>
      <c r="E13" s="99">
        <v>1007818</v>
      </c>
    </row>
    <row r="14" spans="1:5" s="1" customFormat="1" ht="20.25" customHeight="1" x14ac:dyDescent="0.2">
      <c r="A14" s="99">
        <v>1428125</v>
      </c>
      <c r="B14" s="39"/>
      <c r="C14" s="201" t="s">
        <v>137</v>
      </c>
      <c r="D14" s="99">
        <v>42179759</v>
      </c>
      <c r="E14" s="99">
        <v>1499974</v>
      </c>
    </row>
    <row r="15" spans="1:5" s="1" customFormat="1" ht="20.25" customHeight="1" x14ac:dyDescent="0.2">
      <c r="A15" s="103" t="s">
        <v>69</v>
      </c>
      <c r="B15" s="39"/>
      <c r="C15" s="201" t="s">
        <v>151</v>
      </c>
      <c r="D15" s="99">
        <v>16787</v>
      </c>
      <c r="E15" s="103" t="s">
        <v>69</v>
      </c>
    </row>
    <row r="16" spans="1:5" s="1" customFormat="1" ht="20.25" customHeight="1" x14ac:dyDescent="0.2">
      <c r="A16" s="103" t="s">
        <v>69</v>
      </c>
      <c r="B16" s="39"/>
      <c r="C16" s="201" t="s">
        <v>157</v>
      </c>
      <c r="D16" s="99">
        <v>296474</v>
      </c>
      <c r="E16" s="103" t="s">
        <v>69</v>
      </c>
    </row>
    <row r="17" spans="1:5" s="1" customFormat="1" ht="20.25" customHeight="1" x14ac:dyDescent="0.2">
      <c r="A17" s="103" t="s">
        <v>69</v>
      </c>
      <c r="B17" s="39"/>
      <c r="C17" s="201" t="s">
        <v>107</v>
      </c>
      <c r="D17" s="99">
        <v>464000</v>
      </c>
      <c r="E17" s="99">
        <v>484152</v>
      </c>
    </row>
    <row r="18" spans="1:5" s="1" customFormat="1" ht="20.25" customHeight="1" x14ac:dyDescent="0.2">
      <c r="A18" s="103" t="s">
        <v>69</v>
      </c>
      <c r="B18" s="39"/>
      <c r="C18" s="201" t="s">
        <v>108</v>
      </c>
      <c r="D18" s="99">
        <v>3577000</v>
      </c>
      <c r="E18" s="103" t="s">
        <v>69</v>
      </c>
    </row>
    <row r="19" spans="1:5" s="1" customFormat="1" ht="20.25" customHeight="1" x14ac:dyDescent="0.2">
      <c r="A19" s="103">
        <v>52666655</v>
      </c>
      <c r="B19" s="39"/>
      <c r="C19" s="201" t="s">
        <v>320</v>
      </c>
      <c r="D19" s="99">
        <v>145054220</v>
      </c>
      <c r="E19" s="99">
        <v>53445747</v>
      </c>
    </row>
    <row r="20" spans="1:5" s="1" customFormat="1" ht="20.25" customHeight="1" x14ac:dyDescent="0.2">
      <c r="A20" s="103" t="s">
        <v>69</v>
      </c>
      <c r="B20" s="39"/>
      <c r="C20" s="201" t="s">
        <v>474</v>
      </c>
      <c r="D20" s="99">
        <v>61778257</v>
      </c>
      <c r="E20" s="103" t="s">
        <v>69</v>
      </c>
    </row>
    <row r="21" spans="1:5" s="1" customFormat="1" ht="21.75" customHeight="1" x14ac:dyDescent="0.2">
      <c r="A21" s="293">
        <f>SUM(A8:A20)</f>
        <v>59264953</v>
      </c>
      <c r="B21" s="203"/>
      <c r="C21" s="214" t="s">
        <v>185</v>
      </c>
      <c r="D21" s="293">
        <f>SUM(D9:D20)</f>
        <v>272005087</v>
      </c>
      <c r="E21" s="293">
        <f>SUM(E9:E20)</f>
        <v>58887642</v>
      </c>
    </row>
    <row r="22" spans="1:5" s="1" customFormat="1" ht="21.75" customHeight="1" x14ac:dyDescent="0.2">
      <c r="A22" s="96"/>
      <c r="B22" s="37" t="s">
        <v>10</v>
      </c>
      <c r="C22" s="200" t="s">
        <v>215</v>
      </c>
      <c r="D22" s="96"/>
      <c r="E22" s="96"/>
    </row>
    <row r="23" spans="1:5" s="1" customFormat="1" ht="21" customHeight="1" x14ac:dyDescent="0.2">
      <c r="A23" s="99">
        <v>2656543</v>
      </c>
      <c r="B23" s="39"/>
      <c r="C23" s="201" t="s">
        <v>138</v>
      </c>
      <c r="D23" s="99">
        <v>14008789</v>
      </c>
      <c r="E23" s="99">
        <v>6251537</v>
      </c>
    </row>
    <row r="24" spans="1:5" s="1" customFormat="1" ht="21" customHeight="1" x14ac:dyDescent="0.2">
      <c r="A24" s="99">
        <v>1581967</v>
      </c>
      <c r="B24" s="39"/>
      <c r="C24" s="201" t="s">
        <v>143</v>
      </c>
      <c r="D24" s="99">
        <v>7420278</v>
      </c>
      <c r="E24" s="99">
        <v>2423748</v>
      </c>
    </row>
    <row r="25" spans="1:5" s="1" customFormat="1" ht="21" customHeight="1" x14ac:dyDescent="0.2">
      <c r="A25" s="99">
        <v>1118095</v>
      </c>
      <c r="B25" s="39"/>
      <c r="C25" s="201" t="s">
        <v>153</v>
      </c>
      <c r="D25" s="99">
        <v>807540</v>
      </c>
      <c r="E25" s="99">
        <v>242263</v>
      </c>
    </row>
    <row r="26" spans="1:5" s="1" customFormat="1" ht="21" customHeight="1" x14ac:dyDescent="0.2">
      <c r="A26" s="99">
        <v>27000</v>
      </c>
      <c r="B26" s="39"/>
      <c r="C26" s="201" t="s">
        <v>109</v>
      </c>
      <c r="D26" s="99">
        <v>639806</v>
      </c>
      <c r="E26" s="103" t="s">
        <v>69</v>
      </c>
    </row>
    <row r="27" spans="1:5" s="1" customFormat="1" ht="21.75" customHeight="1" x14ac:dyDescent="0.2">
      <c r="A27" s="293">
        <f>SUM(A23:A26)</f>
        <v>5383605</v>
      </c>
      <c r="B27" s="203"/>
      <c r="C27" s="214" t="s">
        <v>218</v>
      </c>
      <c r="D27" s="293">
        <f>SUM(D23:D26)</f>
        <v>22876413</v>
      </c>
      <c r="E27" s="293">
        <f>SUM(E23:E26)</f>
        <v>8917548</v>
      </c>
    </row>
    <row r="28" spans="1:5" s="1" customFormat="1" ht="21.75" customHeight="1" x14ac:dyDescent="0.2">
      <c r="A28" s="96"/>
      <c r="B28" s="37" t="s">
        <v>11</v>
      </c>
      <c r="C28" s="200" t="s">
        <v>222</v>
      </c>
      <c r="D28" s="96"/>
      <c r="E28" s="96"/>
    </row>
    <row r="29" spans="1:5" s="1" customFormat="1" ht="21" customHeight="1" x14ac:dyDescent="0.2">
      <c r="A29" s="99">
        <v>32251042</v>
      </c>
      <c r="B29" s="39"/>
      <c r="C29" s="204" t="s">
        <v>145</v>
      </c>
      <c r="D29" s="99">
        <v>102874771</v>
      </c>
      <c r="E29" s="99">
        <v>42896181</v>
      </c>
    </row>
    <row r="30" spans="1:5" s="1" customFormat="1" ht="21" customHeight="1" x14ac:dyDescent="0.2">
      <c r="A30" s="99">
        <v>2324885</v>
      </c>
      <c r="B30" s="39"/>
      <c r="C30" s="204" t="s">
        <v>160</v>
      </c>
      <c r="D30" s="99">
        <v>18658324</v>
      </c>
      <c r="E30" s="99">
        <v>6848259</v>
      </c>
    </row>
    <row r="31" spans="1:5" s="1" customFormat="1" ht="21" customHeight="1" x14ac:dyDescent="0.2">
      <c r="A31" s="103" t="s">
        <v>69</v>
      </c>
      <c r="B31" s="39"/>
      <c r="C31" s="201" t="s">
        <v>164</v>
      </c>
      <c r="D31" s="99">
        <v>622</v>
      </c>
      <c r="E31" s="103" t="s">
        <v>69</v>
      </c>
    </row>
    <row r="32" spans="1:5" s="1" customFormat="1" ht="21" customHeight="1" x14ac:dyDescent="0.2">
      <c r="A32" s="99">
        <v>2114585</v>
      </c>
      <c r="B32" s="39"/>
      <c r="C32" s="201" t="s">
        <v>225</v>
      </c>
      <c r="D32" s="99">
        <v>50085073</v>
      </c>
      <c r="E32" s="99">
        <v>17526415</v>
      </c>
    </row>
    <row r="33" spans="1:5" s="1" customFormat="1" ht="21" customHeight="1" x14ac:dyDescent="0.2">
      <c r="A33" s="99"/>
      <c r="B33" s="39"/>
      <c r="C33" s="201" t="s">
        <v>328</v>
      </c>
      <c r="D33" s="99">
        <v>5000000</v>
      </c>
      <c r="E33" s="99">
        <v>52182</v>
      </c>
    </row>
    <row r="34" spans="1:5" s="1" customFormat="1" ht="18.75" customHeight="1" x14ac:dyDescent="0.2">
      <c r="A34" s="99">
        <v>10729271</v>
      </c>
      <c r="B34" s="39"/>
      <c r="C34" s="201" t="s">
        <v>330</v>
      </c>
      <c r="D34" s="99">
        <v>48064445</v>
      </c>
      <c r="E34" s="99">
        <v>16023239</v>
      </c>
    </row>
    <row r="35" spans="1:5" s="1" customFormat="1" ht="18.75" customHeight="1" x14ac:dyDescent="0.2">
      <c r="A35" s="294">
        <f>SUM(A29:A34)</f>
        <v>47419783</v>
      </c>
      <c r="B35" s="203"/>
      <c r="C35" s="301" t="s">
        <v>231</v>
      </c>
      <c r="D35" s="294">
        <f>SUM(D29:D34)</f>
        <v>224683235</v>
      </c>
      <c r="E35" s="294">
        <f>SUM(E29:E34)</f>
        <v>83346276</v>
      </c>
    </row>
    <row r="36" spans="1:5" s="1" customFormat="1" ht="21.75" customHeight="1" x14ac:dyDescent="0.2">
      <c r="A36" s="96"/>
      <c r="B36" s="199" t="s">
        <v>13</v>
      </c>
      <c r="C36" s="200" t="s">
        <v>186</v>
      </c>
      <c r="D36" s="96"/>
      <c r="E36" s="96"/>
    </row>
    <row r="37" spans="1:5" s="1" customFormat="1" ht="18.75" customHeight="1" x14ac:dyDescent="0.2">
      <c r="A37" s="99">
        <v>14622323</v>
      </c>
      <c r="B37" s="39"/>
      <c r="C37" s="201" t="s">
        <v>144</v>
      </c>
      <c r="D37" s="99">
        <v>37789307</v>
      </c>
      <c r="E37" s="99">
        <v>8007320</v>
      </c>
    </row>
    <row r="38" spans="1:5" s="1" customFormat="1" ht="20.25" customHeight="1" x14ac:dyDescent="0.2">
      <c r="A38" s="294">
        <f>SUM(A36:A37)</f>
        <v>14622323</v>
      </c>
      <c r="B38" s="203"/>
      <c r="C38" s="301" t="s">
        <v>187</v>
      </c>
      <c r="D38" s="294">
        <f>SUM(D36:D37)</f>
        <v>37789307</v>
      </c>
      <c r="E38" s="294">
        <f>SUM(E36:E37)</f>
        <v>8007320</v>
      </c>
    </row>
    <row r="39" spans="1:5" s="1" customFormat="1" ht="18" customHeight="1" x14ac:dyDescent="0.2"/>
    <row r="40" spans="1:5" s="1" customFormat="1" ht="18" customHeight="1" x14ac:dyDescent="0.2">
      <c r="C40" s="206" t="s">
        <v>475</v>
      </c>
    </row>
    <row r="41" spans="1:5" s="1" customFormat="1" ht="21.75" customHeight="1" x14ac:dyDescent="0.2"/>
    <row r="42" spans="1:5" s="1" customFormat="1" ht="21.75" customHeight="1" x14ac:dyDescent="0.2"/>
    <row r="44" spans="1:5" s="1" customFormat="1" ht="21.75" customHeight="1" x14ac:dyDescent="0.2"/>
    <row r="45" spans="1:5" s="1" customFormat="1" ht="21.75" customHeight="1" x14ac:dyDescent="0.2"/>
    <row r="46" spans="1:5" s="1" customFormat="1" ht="20.25" customHeight="1" x14ac:dyDescent="0.2">
      <c r="A46"/>
      <c r="B46"/>
      <c r="C46"/>
      <c r="D46"/>
      <c r="E46"/>
    </row>
    <row r="47" spans="1:5" s="1" customFormat="1" ht="20.25" customHeight="1" x14ac:dyDescent="0.2">
      <c r="A47"/>
      <c r="B47"/>
      <c r="C47"/>
      <c r="D47"/>
      <c r="E47"/>
    </row>
    <row r="48" spans="1:5" s="1" customFormat="1" ht="20.25" customHeight="1" x14ac:dyDescent="0.2">
      <c r="A48"/>
      <c r="B48"/>
      <c r="C48"/>
      <c r="D48"/>
      <c r="E48"/>
    </row>
    <row r="49" spans="1:5" s="1" customFormat="1" ht="19.5" customHeight="1" x14ac:dyDescent="0.2">
      <c r="A49" s="82" t="s">
        <v>476</v>
      </c>
      <c r="B49" s="83"/>
      <c r="C49" s="83"/>
      <c r="D49" s="83"/>
      <c r="E49" s="83"/>
    </row>
    <row r="50" spans="1:5" s="1" customFormat="1" ht="19.5" customHeight="1" x14ac:dyDescent="0.2">
      <c r="A50" s="207" t="s">
        <v>477</v>
      </c>
      <c r="B50" s="190"/>
      <c r="C50" s="190"/>
      <c r="D50" s="190"/>
      <c r="E50" s="190"/>
    </row>
    <row r="51" spans="1:5" s="1" customFormat="1" ht="20.25" customHeight="1" x14ac:dyDescent="0.2">
      <c r="A51" s="112" t="s">
        <v>473</v>
      </c>
      <c r="B51" s="190"/>
      <c r="C51" s="190"/>
      <c r="D51" s="190"/>
      <c r="E51" s="190"/>
    </row>
    <row r="52" spans="1:5" s="1" customFormat="1" ht="19.5" customHeight="1" x14ac:dyDescent="0.2">
      <c r="A52" s="83"/>
      <c r="B52" s="191"/>
      <c r="C52" s="83"/>
      <c r="D52" s="83"/>
      <c r="E52" s="82" t="s">
        <v>101</v>
      </c>
    </row>
    <row r="53" spans="1:5" s="1" customFormat="1" ht="20.25" customHeight="1" x14ac:dyDescent="0.2">
      <c r="A53" s="217" t="s">
        <v>2</v>
      </c>
      <c r="B53" s="192"/>
      <c r="C53" s="193"/>
      <c r="D53" s="290" t="s">
        <v>90</v>
      </c>
      <c r="E53" s="291"/>
    </row>
    <row r="54" spans="1:5" s="1" customFormat="1" ht="20.25" customHeight="1" x14ac:dyDescent="0.2">
      <c r="A54" s="219" t="s">
        <v>73</v>
      </c>
      <c r="B54" s="42" t="s">
        <v>3</v>
      </c>
      <c r="C54" s="337"/>
      <c r="D54" s="378" t="s">
        <v>170</v>
      </c>
      <c r="E54" s="378" t="s">
        <v>2</v>
      </c>
    </row>
    <row r="55" spans="1:5" s="1" customFormat="1" ht="20.25" customHeight="1" x14ac:dyDescent="0.2">
      <c r="A55" s="220">
        <v>2005</v>
      </c>
      <c r="B55" s="196"/>
      <c r="C55" s="197"/>
      <c r="D55" s="379"/>
      <c r="E55" s="379"/>
    </row>
    <row r="56" spans="1:5" s="1" customFormat="1" ht="20.25" customHeight="1" x14ac:dyDescent="0.2">
      <c r="A56" s="96"/>
      <c r="B56" s="37" t="s">
        <v>15</v>
      </c>
      <c r="C56" s="200" t="s">
        <v>233</v>
      </c>
      <c r="D56" s="96"/>
      <c r="E56" s="96"/>
    </row>
    <row r="57" spans="1:5" s="1" customFormat="1" ht="19.5" customHeight="1" x14ac:dyDescent="0.2">
      <c r="A57" s="99">
        <v>425822</v>
      </c>
      <c r="B57" s="39"/>
      <c r="C57" s="201" t="s">
        <v>146</v>
      </c>
      <c r="D57" s="99">
        <v>4601686</v>
      </c>
      <c r="E57" s="99">
        <v>876885</v>
      </c>
    </row>
    <row r="58" spans="1:5" s="1" customFormat="1" ht="19.5" customHeight="1" x14ac:dyDescent="0.2">
      <c r="A58" s="99">
        <v>451933</v>
      </c>
      <c r="B58" s="39"/>
      <c r="C58" s="201" t="s">
        <v>158</v>
      </c>
      <c r="D58" s="99">
        <v>1332175</v>
      </c>
      <c r="E58" s="99">
        <v>579743</v>
      </c>
    </row>
    <row r="59" spans="1:5" s="1" customFormat="1" ht="19.5" customHeight="1" x14ac:dyDescent="0.2">
      <c r="A59" s="99">
        <v>231462</v>
      </c>
      <c r="B59" s="39"/>
      <c r="C59" s="201" t="s">
        <v>235</v>
      </c>
      <c r="D59" s="99">
        <v>1774587</v>
      </c>
      <c r="E59" s="99">
        <v>448275</v>
      </c>
    </row>
    <row r="60" spans="1:5" s="1" customFormat="1" ht="24" customHeight="1" x14ac:dyDescent="0.2">
      <c r="A60" s="294">
        <f>SUM(A57:A59)</f>
        <v>1109217</v>
      </c>
      <c r="B60" s="203"/>
      <c r="C60" s="301" t="s">
        <v>236</v>
      </c>
      <c r="D60" s="294">
        <f>SUM(D57:D59)</f>
        <v>7708448</v>
      </c>
      <c r="E60" s="294">
        <f>SUM(E57:E59)</f>
        <v>1904903</v>
      </c>
    </row>
    <row r="61" spans="1:5" s="1" customFormat="1" ht="18.75" customHeight="1" x14ac:dyDescent="0.2">
      <c r="A61" s="280"/>
      <c r="B61" s="37" t="s">
        <v>20</v>
      </c>
      <c r="C61" s="302" t="s">
        <v>188</v>
      </c>
      <c r="D61" s="280"/>
      <c r="E61" s="280"/>
    </row>
    <row r="62" spans="1:5" s="1" customFormat="1" ht="19.5" customHeight="1" x14ac:dyDescent="0.2">
      <c r="A62" s="99">
        <v>32616267</v>
      </c>
      <c r="B62" s="39"/>
      <c r="C62" s="201" t="s">
        <v>132</v>
      </c>
      <c r="D62" s="99">
        <v>163021247</v>
      </c>
      <c r="E62" s="99">
        <v>42191883</v>
      </c>
    </row>
    <row r="63" spans="1:5" s="1" customFormat="1" ht="19.5" customHeight="1" x14ac:dyDescent="0.2">
      <c r="A63" s="99">
        <v>11062582</v>
      </c>
      <c r="B63" s="39"/>
      <c r="C63" s="201" t="s">
        <v>478</v>
      </c>
      <c r="D63" s="99">
        <v>38485499</v>
      </c>
      <c r="E63" s="99">
        <v>10833596</v>
      </c>
    </row>
    <row r="64" spans="1:5" s="1" customFormat="1" ht="19.5" customHeight="1" x14ac:dyDescent="0.2">
      <c r="A64" s="99">
        <v>23678113</v>
      </c>
      <c r="B64" s="39"/>
      <c r="C64" s="201" t="s">
        <v>479</v>
      </c>
      <c r="D64" s="99">
        <v>133005653</v>
      </c>
      <c r="E64" s="99">
        <v>26290159</v>
      </c>
    </row>
    <row r="65" spans="1:5" s="1" customFormat="1" ht="19.5" customHeight="1" x14ac:dyDescent="0.2">
      <c r="A65" s="99">
        <v>38250248</v>
      </c>
      <c r="B65" s="39"/>
      <c r="C65" s="201" t="s">
        <v>480</v>
      </c>
      <c r="D65" s="99">
        <v>96483835</v>
      </c>
      <c r="E65" s="99">
        <v>44057569</v>
      </c>
    </row>
    <row r="66" spans="1:5" s="1" customFormat="1" ht="19.5" customHeight="1" x14ac:dyDescent="0.2">
      <c r="A66" s="99">
        <v>14481648</v>
      </c>
      <c r="B66" s="39"/>
      <c r="C66" s="201" t="s">
        <v>347</v>
      </c>
      <c r="D66" s="99">
        <v>38860547</v>
      </c>
      <c r="E66" s="99">
        <v>20709409</v>
      </c>
    </row>
    <row r="67" spans="1:5" s="1" customFormat="1" ht="19.5" customHeight="1" x14ac:dyDescent="0.2">
      <c r="A67" s="99">
        <v>508909</v>
      </c>
      <c r="B67" s="39"/>
      <c r="C67" s="201" t="s">
        <v>348</v>
      </c>
      <c r="D67" s="99">
        <v>1598600</v>
      </c>
      <c r="E67" s="99">
        <v>1029551</v>
      </c>
    </row>
    <row r="68" spans="1:5" s="1" customFormat="1" ht="19.5" customHeight="1" x14ac:dyDescent="0.2">
      <c r="A68" s="99">
        <v>5610481</v>
      </c>
      <c r="B68" s="38"/>
      <c r="C68" s="201" t="s">
        <v>152</v>
      </c>
      <c r="D68" s="99">
        <v>16324334</v>
      </c>
      <c r="E68" s="99">
        <v>5931126</v>
      </c>
    </row>
    <row r="69" spans="1:5" s="1" customFormat="1" ht="19.5" customHeight="1" x14ac:dyDescent="0.2">
      <c r="A69" s="99">
        <v>484160</v>
      </c>
      <c r="B69" s="38"/>
      <c r="C69" s="201" t="s">
        <v>416</v>
      </c>
      <c r="D69" s="99">
        <v>1851537</v>
      </c>
      <c r="E69" s="99">
        <v>686891</v>
      </c>
    </row>
    <row r="70" spans="1:5" s="1" customFormat="1" ht="24" customHeight="1" x14ac:dyDescent="0.2">
      <c r="A70" s="293">
        <f>SUM(A62:A69)</f>
        <v>126692408</v>
      </c>
      <c r="B70" s="339"/>
      <c r="C70" s="214" t="s">
        <v>191</v>
      </c>
      <c r="D70" s="293">
        <f>SUM(D62:D69)</f>
        <v>489631252</v>
      </c>
      <c r="E70" s="293">
        <f>SUM(E62:E69)</f>
        <v>151730184</v>
      </c>
    </row>
    <row r="71" spans="1:5" s="1" customFormat="1" ht="24" customHeight="1" x14ac:dyDescent="0.2">
      <c r="A71" s="96"/>
      <c r="B71" s="37" t="s">
        <v>79</v>
      </c>
      <c r="C71" s="300" t="s">
        <v>433</v>
      </c>
      <c r="D71" s="96"/>
      <c r="E71" s="96"/>
    </row>
    <row r="72" spans="1:5" s="1" customFormat="1" ht="19.5" customHeight="1" x14ac:dyDescent="0.2">
      <c r="A72" s="99">
        <v>466652</v>
      </c>
      <c r="B72" s="39"/>
      <c r="C72" s="201" t="s">
        <v>481</v>
      </c>
      <c r="D72" s="99">
        <v>738230</v>
      </c>
      <c r="E72" s="99">
        <v>110638</v>
      </c>
    </row>
    <row r="73" spans="1:5" s="1" customFormat="1" ht="19.5" customHeight="1" x14ac:dyDescent="0.2">
      <c r="A73" s="99">
        <v>1152939</v>
      </c>
      <c r="B73" s="39"/>
      <c r="C73" s="201" t="s">
        <v>139</v>
      </c>
      <c r="D73" s="99">
        <v>14835302</v>
      </c>
      <c r="E73" s="99">
        <v>3174141</v>
      </c>
    </row>
    <row r="74" spans="1:5" s="1" customFormat="1" ht="19.5" customHeight="1" x14ac:dyDescent="0.2">
      <c r="A74" s="99">
        <v>3977269</v>
      </c>
      <c r="B74" s="39"/>
      <c r="C74" s="201" t="s">
        <v>245</v>
      </c>
      <c r="D74" s="99">
        <v>26602724</v>
      </c>
      <c r="E74" s="99">
        <v>2358769</v>
      </c>
    </row>
    <row r="75" spans="1:5" s="1" customFormat="1" ht="19.5" customHeight="1" x14ac:dyDescent="0.2">
      <c r="A75" s="99">
        <v>4236658</v>
      </c>
      <c r="B75" s="39"/>
      <c r="C75" s="201" t="s">
        <v>163</v>
      </c>
      <c r="D75" s="99">
        <v>13905860</v>
      </c>
      <c r="E75" s="99">
        <v>4952650</v>
      </c>
    </row>
    <row r="76" spans="1:5" s="1" customFormat="1" ht="19.5" customHeight="1" x14ac:dyDescent="0.2">
      <c r="A76" s="99">
        <v>1702020</v>
      </c>
      <c r="B76" s="39"/>
      <c r="C76" s="201" t="s">
        <v>106</v>
      </c>
      <c r="D76" s="99">
        <v>3545643</v>
      </c>
      <c r="E76" s="99">
        <v>1106001</v>
      </c>
    </row>
    <row r="77" spans="1:5" s="1" customFormat="1" ht="19.5" customHeight="1" x14ac:dyDescent="0.2">
      <c r="A77" s="99">
        <v>149895</v>
      </c>
      <c r="B77" s="39"/>
      <c r="C77" s="201" t="s">
        <v>482</v>
      </c>
      <c r="D77" s="99">
        <v>1465105</v>
      </c>
      <c r="E77" s="99">
        <v>84869</v>
      </c>
    </row>
    <row r="78" spans="1:5" s="1" customFormat="1" ht="24" customHeight="1" x14ac:dyDescent="0.2">
      <c r="A78" s="294">
        <f>SUM(A72:A77)</f>
        <v>11685433</v>
      </c>
      <c r="B78" s="203"/>
      <c r="C78" s="301" t="s">
        <v>246</v>
      </c>
      <c r="D78" s="294">
        <f>SUM(D72:D77)</f>
        <v>61092864</v>
      </c>
      <c r="E78" s="294">
        <f>SUM(E72:E77)</f>
        <v>11787068</v>
      </c>
    </row>
    <row r="79" spans="1:5" s="1" customFormat="1" ht="24" customHeight="1" x14ac:dyDescent="0.2">
      <c r="A79" s="96"/>
      <c r="B79" s="37" t="s">
        <v>21</v>
      </c>
      <c r="C79" s="200" t="s">
        <v>192</v>
      </c>
      <c r="D79" s="96"/>
      <c r="E79" s="96"/>
    </row>
    <row r="80" spans="1:5" s="1" customFormat="1" ht="19.5" customHeight="1" x14ac:dyDescent="0.2">
      <c r="A80" s="99">
        <v>7123211</v>
      </c>
      <c r="B80" s="39"/>
      <c r="C80" s="201" t="s">
        <v>141</v>
      </c>
      <c r="D80" s="99">
        <v>43538441</v>
      </c>
      <c r="E80" s="99">
        <v>47279</v>
      </c>
    </row>
    <row r="81" spans="1:5" s="1" customFormat="1" ht="19.5" customHeight="1" x14ac:dyDescent="0.2">
      <c r="A81" s="99">
        <v>29569131</v>
      </c>
      <c r="B81" s="38"/>
      <c r="C81" s="201" t="s">
        <v>247</v>
      </c>
      <c r="D81" s="99">
        <v>103028560</v>
      </c>
      <c r="E81" s="99">
        <v>48610146</v>
      </c>
    </row>
    <row r="82" spans="1:5" s="1" customFormat="1" ht="24" customHeight="1" x14ac:dyDescent="0.2">
      <c r="A82" s="294">
        <f>SUM(A80:A81)</f>
        <v>36692342</v>
      </c>
      <c r="B82" s="203"/>
      <c r="C82" s="340" t="s">
        <v>194</v>
      </c>
      <c r="D82" s="294">
        <f>SUM(D80:D81)</f>
        <v>146567001</v>
      </c>
      <c r="E82" s="294">
        <f>SUM(E80:E81)</f>
        <v>48657425</v>
      </c>
    </row>
    <row r="83" spans="1:5" s="1" customFormat="1" ht="24" customHeight="1" x14ac:dyDescent="0.2">
      <c r="A83" s="96"/>
      <c r="B83" s="199" t="s">
        <v>23</v>
      </c>
      <c r="C83" s="200" t="s">
        <v>248</v>
      </c>
      <c r="D83" s="96"/>
      <c r="E83" s="96"/>
    </row>
    <row r="84" spans="1:5" s="1" customFormat="1" ht="24" customHeight="1" x14ac:dyDescent="0.2">
      <c r="A84" s="99">
        <v>11185272</v>
      </c>
      <c r="B84" s="39"/>
      <c r="C84" s="201" t="s">
        <v>142</v>
      </c>
      <c r="D84" s="99">
        <v>14596620</v>
      </c>
      <c r="E84" s="99">
        <v>5080943</v>
      </c>
    </row>
    <row r="85" spans="1:5" s="1" customFormat="1" ht="24" customHeight="1" x14ac:dyDescent="0.2">
      <c r="A85" s="294">
        <f>SUM(A84)</f>
        <v>11185272</v>
      </c>
      <c r="B85" s="203"/>
      <c r="C85" s="301" t="s">
        <v>249</v>
      </c>
      <c r="D85" s="294">
        <f>SUM(D84)</f>
        <v>14596620</v>
      </c>
      <c r="E85" s="294">
        <f>SUM(E84)</f>
        <v>5080943</v>
      </c>
    </row>
    <row r="86" spans="1:5" s="1" customFormat="1" ht="21.75" customHeight="1" x14ac:dyDescent="0.2">
      <c r="C86" s="260" t="s">
        <v>483</v>
      </c>
    </row>
    <row r="87" spans="1:5" s="1" customFormat="1" ht="21.75" customHeight="1" x14ac:dyDescent="0.2">
      <c r="C87" s="206"/>
    </row>
    <row r="88" spans="1:5" s="1" customFormat="1" ht="24.75" customHeight="1" x14ac:dyDescent="0.2"/>
    <row r="90" spans="1:5" s="1" customFormat="1" ht="20.25" customHeight="1" x14ac:dyDescent="0.2">
      <c r="A90"/>
      <c r="B90"/>
      <c r="C90"/>
      <c r="D90"/>
      <c r="E90"/>
    </row>
    <row r="91" spans="1:5" s="1" customFormat="1" ht="20.25" customHeight="1" x14ac:dyDescent="0.2">
      <c r="A91"/>
      <c r="B91"/>
      <c r="C91"/>
      <c r="D91"/>
      <c r="E91"/>
    </row>
    <row r="92" spans="1:5" s="1" customFormat="1" ht="20.25" customHeight="1" x14ac:dyDescent="0.2">
      <c r="A92"/>
      <c r="B92"/>
      <c r="C92"/>
      <c r="D92"/>
      <c r="E92"/>
    </row>
    <row r="93" spans="1:5" s="1" customFormat="1" ht="20.25" customHeight="1" x14ac:dyDescent="0.2">
      <c r="A93"/>
      <c r="B93"/>
      <c r="C93"/>
      <c r="D93"/>
      <c r="E93"/>
    </row>
    <row r="94" spans="1:5" s="1" customFormat="1" ht="20.25" customHeight="1" x14ac:dyDescent="0.2">
      <c r="A94"/>
      <c r="B94"/>
      <c r="C94"/>
      <c r="D94"/>
      <c r="E94"/>
    </row>
    <row r="95" spans="1:5" s="1" customFormat="1" ht="20.25" customHeight="1" x14ac:dyDescent="0.2">
      <c r="A95" s="82" t="s">
        <v>484</v>
      </c>
      <c r="B95" s="83"/>
      <c r="C95" s="83"/>
      <c r="D95" s="83"/>
      <c r="E95" s="83"/>
    </row>
    <row r="96" spans="1:5" s="1" customFormat="1" ht="19.5" customHeight="1" x14ac:dyDescent="0.2">
      <c r="A96" s="207" t="s">
        <v>477</v>
      </c>
      <c r="B96" s="190"/>
      <c r="C96" s="190"/>
      <c r="D96" s="190"/>
      <c r="E96" s="190"/>
    </row>
    <row r="97" spans="1:5" s="1" customFormat="1" ht="20.25" customHeight="1" x14ac:dyDescent="0.2">
      <c r="A97" s="112" t="s">
        <v>473</v>
      </c>
      <c r="B97" s="190"/>
      <c r="C97" s="190"/>
      <c r="D97" s="190"/>
      <c r="E97" s="190"/>
    </row>
    <row r="98" spans="1:5" s="1" customFormat="1" ht="19.5" customHeight="1" x14ac:dyDescent="0.2">
      <c r="A98" s="83"/>
      <c r="B98" s="191"/>
      <c r="C98" s="83"/>
      <c r="D98" s="83"/>
      <c r="E98" s="82" t="s">
        <v>101</v>
      </c>
    </row>
    <row r="99" spans="1:5" s="1" customFormat="1" ht="19.5" customHeight="1" x14ac:dyDescent="0.2">
      <c r="A99" s="217" t="s">
        <v>2</v>
      </c>
      <c r="B99" s="192"/>
      <c r="C99" s="193"/>
      <c r="D99" s="290" t="s">
        <v>90</v>
      </c>
      <c r="E99" s="291"/>
    </row>
    <row r="100" spans="1:5" s="1" customFormat="1" ht="19.5" customHeight="1" x14ac:dyDescent="0.2">
      <c r="A100" s="219" t="s">
        <v>73</v>
      </c>
      <c r="B100" s="42" t="s">
        <v>3</v>
      </c>
      <c r="C100" s="337"/>
      <c r="D100" s="378" t="s">
        <v>170</v>
      </c>
      <c r="E100" s="378" t="s">
        <v>2</v>
      </c>
    </row>
    <row r="101" spans="1:5" s="55" customFormat="1" ht="20.25" customHeight="1" x14ac:dyDescent="0.2">
      <c r="A101" s="220">
        <v>2005</v>
      </c>
      <c r="B101" s="196"/>
      <c r="C101" s="95"/>
      <c r="D101" s="379"/>
      <c r="E101" s="379"/>
    </row>
    <row r="102" spans="1:5" ht="24" customHeight="1" x14ac:dyDescent="0.2">
      <c r="A102" s="96"/>
      <c r="B102" s="199" t="s">
        <v>24</v>
      </c>
      <c r="C102" s="200" t="s">
        <v>485</v>
      </c>
      <c r="D102" s="96"/>
      <c r="E102" s="96"/>
    </row>
    <row r="103" spans="1:5" ht="24" customHeight="1" x14ac:dyDescent="0.2">
      <c r="A103" s="99">
        <v>1655740</v>
      </c>
      <c r="B103" s="39"/>
      <c r="C103" s="202" t="s">
        <v>486</v>
      </c>
      <c r="D103" s="99">
        <v>8171093</v>
      </c>
      <c r="E103" s="99">
        <v>2257167</v>
      </c>
    </row>
    <row r="104" spans="1:5" ht="24" customHeight="1" x14ac:dyDescent="0.2">
      <c r="A104" s="294">
        <f>SUM(A103)</f>
        <v>1655740</v>
      </c>
      <c r="B104" s="203"/>
      <c r="C104" s="340" t="s">
        <v>487</v>
      </c>
      <c r="D104" s="294">
        <f>SUM(D103)</f>
        <v>8171093</v>
      </c>
      <c r="E104" s="294">
        <f>SUM(E103)</f>
        <v>2257167</v>
      </c>
    </row>
    <row r="105" spans="1:5" ht="24" customHeight="1" x14ac:dyDescent="0.2">
      <c r="A105" s="280"/>
      <c r="B105" s="37" t="s">
        <v>28</v>
      </c>
      <c r="C105" s="302" t="s">
        <v>250</v>
      </c>
      <c r="D105" s="280"/>
      <c r="E105" s="280"/>
    </row>
    <row r="106" spans="1:5" ht="24" customHeight="1" x14ac:dyDescent="0.2">
      <c r="A106" s="99">
        <v>139154249</v>
      </c>
      <c r="B106" s="37"/>
      <c r="C106" s="201" t="s">
        <v>362</v>
      </c>
      <c r="D106" s="99">
        <v>379955127</v>
      </c>
      <c r="E106" s="99">
        <v>169983691</v>
      </c>
    </row>
    <row r="107" spans="1:5" ht="24" customHeight="1" x14ac:dyDescent="0.2">
      <c r="A107" s="99">
        <v>350641</v>
      </c>
      <c r="B107" s="37"/>
      <c r="C107" s="201" t="s">
        <v>252</v>
      </c>
      <c r="D107" s="99">
        <v>1297470</v>
      </c>
      <c r="E107" s="99">
        <v>265530</v>
      </c>
    </row>
    <row r="108" spans="1:5" ht="24" customHeight="1" x14ac:dyDescent="0.2">
      <c r="A108" s="103" t="s">
        <v>69</v>
      </c>
      <c r="B108" s="37"/>
      <c r="C108" s="201" t="s">
        <v>364</v>
      </c>
      <c r="D108" s="99">
        <v>2190000</v>
      </c>
      <c r="E108" s="103" t="s">
        <v>69</v>
      </c>
    </row>
    <row r="109" spans="1:5" ht="24" customHeight="1" x14ac:dyDescent="0.2">
      <c r="A109" s="293">
        <f>SUM(A106:A107)</f>
        <v>139504890</v>
      </c>
      <c r="B109" s="203"/>
      <c r="C109" s="214" t="s">
        <v>254</v>
      </c>
      <c r="D109" s="293">
        <f>SUM(D106:D108)</f>
        <v>383442597</v>
      </c>
      <c r="E109" s="293">
        <f>SUM(E106:E107)</f>
        <v>170249221</v>
      </c>
    </row>
    <row r="110" spans="1:5" ht="24" customHeight="1" x14ac:dyDescent="0.2">
      <c r="A110" s="96"/>
      <c r="B110" s="37" t="s">
        <v>31</v>
      </c>
      <c r="C110" s="200" t="s">
        <v>255</v>
      </c>
      <c r="D110" s="96"/>
      <c r="E110" s="96"/>
    </row>
    <row r="111" spans="1:5" ht="24" customHeight="1" x14ac:dyDescent="0.2">
      <c r="A111" s="99">
        <v>1284707</v>
      </c>
      <c r="B111" s="39"/>
      <c r="C111" s="201" t="s">
        <v>140</v>
      </c>
      <c r="D111" s="99">
        <v>6739433</v>
      </c>
      <c r="E111" s="99">
        <v>1283971</v>
      </c>
    </row>
    <row r="112" spans="1:5" ht="24" customHeight="1" x14ac:dyDescent="0.2">
      <c r="A112" s="103" t="s">
        <v>69</v>
      </c>
      <c r="B112" s="39"/>
      <c r="C112" s="201" t="s">
        <v>367</v>
      </c>
      <c r="D112" s="99">
        <v>598829</v>
      </c>
      <c r="E112" s="103" t="s">
        <v>69</v>
      </c>
    </row>
    <row r="113" spans="1:5" ht="24" customHeight="1" x14ac:dyDescent="0.2">
      <c r="A113" s="103" t="s">
        <v>69</v>
      </c>
      <c r="B113" s="39"/>
      <c r="C113" s="201" t="s">
        <v>467</v>
      </c>
      <c r="D113" s="99">
        <v>4511</v>
      </c>
      <c r="E113" s="103" t="s">
        <v>69</v>
      </c>
    </row>
    <row r="114" spans="1:5" ht="24" customHeight="1" x14ac:dyDescent="0.2">
      <c r="A114" s="103" t="s">
        <v>69</v>
      </c>
      <c r="B114" s="39"/>
      <c r="C114" s="201" t="s">
        <v>368</v>
      </c>
      <c r="D114" s="99">
        <v>100000</v>
      </c>
      <c r="E114" s="103" t="s">
        <v>69</v>
      </c>
    </row>
    <row r="115" spans="1:5" ht="24" customHeight="1" x14ac:dyDescent="0.2">
      <c r="A115" s="103" t="s">
        <v>69</v>
      </c>
      <c r="B115" s="39"/>
      <c r="C115" s="201" t="s">
        <v>369</v>
      </c>
      <c r="D115" s="103" t="s">
        <v>69</v>
      </c>
      <c r="E115" s="103">
        <v>856606</v>
      </c>
    </row>
    <row r="116" spans="1:5" ht="24" customHeight="1" x14ac:dyDescent="0.2">
      <c r="A116" s="99">
        <v>9960101</v>
      </c>
      <c r="B116" s="39"/>
      <c r="C116" s="201" t="s">
        <v>366</v>
      </c>
      <c r="D116" s="99">
        <v>29322085</v>
      </c>
      <c r="E116" s="99">
        <v>13039711</v>
      </c>
    </row>
    <row r="117" spans="1:5" ht="24" customHeight="1" x14ac:dyDescent="0.2">
      <c r="A117" s="286">
        <v>8583394</v>
      </c>
      <c r="B117" s="39"/>
      <c r="C117" s="201" t="s">
        <v>112</v>
      </c>
      <c r="D117" s="99">
        <v>50803633</v>
      </c>
      <c r="E117" s="99">
        <v>10357898</v>
      </c>
    </row>
    <row r="118" spans="1:5" ht="24" customHeight="1" x14ac:dyDescent="0.2">
      <c r="A118" s="294">
        <f>SUM(A111:A117)</f>
        <v>19828202</v>
      </c>
      <c r="B118" s="203"/>
      <c r="C118" s="301" t="s">
        <v>258</v>
      </c>
      <c r="D118" s="294">
        <f>SUM(D111:D117)</f>
        <v>87568491</v>
      </c>
      <c r="E118" s="294">
        <f>SUM(E111:E117)</f>
        <v>25538186</v>
      </c>
    </row>
    <row r="119" spans="1:5" ht="24" customHeight="1" x14ac:dyDescent="0.2">
      <c r="A119" s="294">
        <f>SUM(A21+A27+A35+A38+A60+A70+A78+A82+A85+A104+A109+A118)</f>
        <v>475044168</v>
      </c>
      <c r="B119" s="203"/>
      <c r="C119" s="301" t="s">
        <v>128</v>
      </c>
      <c r="D119" s="294">
        <f>SUM(D21,+D27,+D35,D38,+D60,+D70,+D78,+D82,+D85,+D104,+D109,+D118)</f>
        <v>1756132408</v>
      </c>
      <c r="E119" s="294">
        <f>SUM(E21,+E27,+E35,E38,+E60,+E70,+E78,+E82,+E85,+E104,+E109,+E118)</f>
        <v>576363883</v>
      </c>
    </row>
    <row r="120" spans="1:5" ht="24" customHeight="1" x14ac:dyDescent="0.2">
      <c r="A120" s="103" t="s">
        <v>69</v>
      </c>
      <c r="B120" s="203"/>
      <c r="C120" s="301" t="s">
        <v>469</v>
      </c>
      <c r="D120" s="294">
        <v>375000000</v>
      </c>
      <c r="E120" s="103" t="s">
        <v>69</v>
      </c>
    </row>
    <row r="121" spans="1:5" s="341" customFormat="1" ht="21" customHeight="1" x14ac:dyDescent="0.2">
      <c r="A121" s="380"/>
      <c r="B121" s="380"/>
      <c r="C121" s="380"/>
      <c r="D121" s="380"/>
      <c r="E121" s="380"/>
    </row>
    <row r="122" spans="1:5" ht="18" customHeight="1" x14ac:dyDescent="0.2">
      <c r="A122" s="384"/>
      <c r="B122" s="384"/>
      <c r="C122" s="384"/>
      <c r="D122" s="384"/>
      <c r="E122" s="384"/>
    </row>
    <row r="123" spans="1:5" ht="18" customHeight="1" x14ac:dyDescent="0.2">
      <c r="A123" s="384"/>
      <c r="B123" s="384"/>
      <c r="C123" s="384"/>
      <c r="D123" s="384"/>
      <c r="E123" s="384"/>
    </row>
    <row r="125" spans="1:5" s="1" customFormat="1" ht="21.75" customHeight="1" x14ac:dyDescent="0.2">
      <c r="C125" s="206" t="s">
        <v>488</v>
      </c>
    </row>
    <row r="142" ht="15" customHeight="1" x14ac:dyDescent="0.2"/>
    <row r="143" ht="20.25" customHeight="1" x14ac:dyDescent="0.2"/>
  </sheetData>
  <mergeCells count="9">
    <mergeCell ref="A121:E121"/>
    <mergeCell ref="A122:E122"/>
    <mergeCell ref="A123:E123"/>
    <mergeCell ref="D6:D7"/>
    <mergeCell ref="E6:E7"/>
    <mergeCell ref="D54:D55"/>
    <mergeCell ref="E54:E55"/>
    <mergeCell ref="D100:D101"/>
    <mergeCell ref="E100:E101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rightToLeft="1" topLeftCell="A10" workbookViewId="0">
      <selection activeCell="G11" sqref="G11"/>
    </sheetView>
  </sheetViews>
  <sheetFormatPr defaultRowHeight="12.75" x14ac:dyDescent="0.2"/>
  <cols>
    <col min="1" max="1" width="13.7109375" customWidth="1"/>
    <col min="2" max="2" width="33.7109375" style="363" customWidth="1"/>
    <col min="3" max="3" width="14.28515625" customWidth="1"/>
    <col min="4" max="4" width="15.5703125" customWidth="1"/>
    <col min="5" max="5" width="11.85546875" customWidth="1"/>
  </cols>
  <sheetData>
    <row r="1" spans="1:4" ht="21.75" x14ac:dyDescent="0.55000000000000004">
      <c r="A1" s="332" t="s">
        <v>489</v>
      </c>
      <c r="B1" s="342"/>
      <c r="C1" s="306"/>
      <c r="D1" s="306"/>
    </row>
    <row r="2" spans="1:4" s="1" customFormat="1" ht="18.75" customHeight="1" x14ac:dyDescent="0.2">
      <c r="A2" s="84"/>
      <c r="B2" s="112" t="s">
        <v>472</v>
      </c>
      <c r="C2" s="84"/>
      <c r="D2" s="84"/>
    </row>
    <row r="3" spans="1:4" s="1" customFormat="1" ht="18.75" customHeight="1" x14ac:dyDescent="0.2">
      <c r="A3" s="343"/>
      <c r="B3" s="344" t="s">
        <v>490</v>
      </c>
      <c r="C3" s="84"/>
      <c r="D3" s="84"/>
    </row>
    <row r="4" spans="1:4" s="1" customFormat="1" ht="18.75" customHeight="1" x14ac:dyDescent="0.2">
      <c r="A4" s="3"/>
      <c r="B4" s="345"/>
      <c r="C4" s="43"/>
      <c r="D4" s="346" t="s">
        <v>491</v>
      </c>
    </row>
    <row r="5" spans="1:4" s="1" customFormat="1" ht="18.75" customHeight="1" x14ac:dyDescent="0.2">
      <c r="A5" s="264" t="s">
        <v>171</v>
      </c>
      <c r="B5" s="347"/>
      <c r="C5" s="387" t="s">
        <v>90</v>
      </c>
      <c r="D5" s="388"/>
    </row>
    <row r="6" spans="1:4" s="1" customFormat="1" ht="15.75" customHeight="1" x14ac:dyDescent="0.3">
      <c r="A6" s="348" t="s">
        <v>73</v>
      </c>
      <c r="B6" s="349" t="s">
        <v>3</v>
      </c>
      <c r="C6" s="378" t="s">
        <v>4</v>
      </c>
      <c r="D6" s="389" t="s">
        <v>2</v>
      </c>
    </row>
    <row r="7" spans="1:4" s="1" customFormat="1" ht="15.75" customHeight="1" x14ac:dyDescent="0.2">
      <c r="A7" s="350">
        <v>2005</v>
      </c>
      <c r="B7" s="351"/>
      <c r="C7" s="379"/>
      <c r="D7" s="390"/>
    </row>
    <row r="8" spans="1:4" s="1" customFormat="1" ht="20.25" customHeight="1" x14ac:dyDescent="0.2">
      <c r="A8" s="352"/>
      <c r="B8" s="353" t="s">
        <v>492</v>
      </c>
      <c r="C8" s="354"/>
      <c r="D8" s="352"/>
    </row>
    <row r="9" spans="1:4" s="1" customFormat="1" ht="17.25" customHeight="1" x14ac:dyDescent="0.2">
      <c r="A9" s="99">
        <v>39351</v>
      </c>
      <c r="B9" s="355" t="s">
        <v>493</v>
      </c>
      <c r="C9" s="99">
        <v>2736075</v>
      </c>
      <c r="D9" s="99">
        <v>15252</v>
      </c>
    </row>
    <row r="10" spans="1:4" s="1" customFormat="1" ht="17.25" customHeight="1" x14ac:dyDescent="0.2">
      <c r="A10" s="99">
        <v>7035070</v>
      </c>
      <c r="B10" s="355" t="s">
        <v>494</v>
      </c>
      <c r="C10" s="99">
        <v>40414240</v>
      </c>
      <c r="D10" s="103" t="s">
        <v>69</v>
      </c>
    </row>
    <row r="11" spans="1:4" s="1" customFormat="1" ht="17.25" customHeight="1" x14ac:dyDescent="0.2">
      <c r="A11" s="99">
        <v>68236</v>
      </c>
      <c r="B11" s="355" t="s">
        <v>495</v>
      </c>
      <c r="C11" s="99">
        <v>934229</v>
      </c>
      <c r="D11" s="99">
        <v>13337</v>
      </c>
    </row>
    <row r="12" spans="1:4" s="1" customFormat="1" ht="17.25" customHeight="1" x14ac:dyDescent="0.2">
      <c r="A12" s="99">
        <v>6913214</v>
      </c>
      <c r="B12" s="355" t="s">
        <v>496</v>
      </c>
      <c r="C12" s="99">
        <v>7949499</v>
      </c>
      <c r="D12" s="99">
        <v>3927708</v>
      </c>
    </row>
    <row r="13" spans="1:4" s="1" customFormat="1" ht="17.25" customHeight="1" x14ac:dyDescent="0.2">
      <c r="A13" s="99">
        <v>3139202</v>
      </c>
      <c r="B13" s="355" t="s">
        <v>497</v>
      </c>
      <c r="C13" s="99">
        <v>7870221</v>
      </c>
      <c r="D13" s="99">
        <v>882570</v>
      </c>
    </row>
    <row r="14" spans="1:4" s="1" customFormat="1" ht="17.25" customHeight="1" x14ac:dyDescent="0.2">
      <c r="A14" s="99">
        <v>7622783</v>
      </c>
      <c r="B14" s="355" t="s">
        <v>498</v>
      </c>
      <c r="C14" s="99">
        <v>13759911</v>
      </c>
      <c r="D14" s="99">
        <v>3886622</v>
      </c>
    </row>
    <row r="15" spans="1:4" s="1" customFormat="1" ht="20.25" customHeight="1" x14ac:dyDescent="0.2">
      <c r="A15" s="205">
        <f>SUM(A9:A14)</f>
        <v>24817856</v>
      </c>
      <c r="B15" s="356" t="s">
        <v>499</v>
      </c>
      <c r="C15" s="205">
        <f>SUM(C9:C14)</f>
        <v>73664175</v>
      </c>
      <c r="D15" s="205">
        <f>SUM(D9:D14)</f>
        <v>8725489</v>
      </c>
    </row>
    <row r="16" spans="1:4" s="1" customFormat="1" ht="20.25" customHeight="1" x14ac:dyDescent="0.2">
      <c r="A16" s="352"/>
      <c r="B16" s="353" t="s">
        <v>500</v>
      </c>
      <c r="C16" s="99"/>
      <c r="D16" s="99"/>
    </row>
    <row r="17" spans="1:4" s="1" customFormat="1" ht="18.75" customHeight="1" x14ac:dyDescent="0.2">
      <c r="A17" s="99">
        <v>13479963</v>
      </c>
      <c r="B17" s="355" t="s">
        <v>501</v>
      </c>
      <c r="C17" s="99">
        <v>49145070</v>
      </c>
      <c r="D17" s="99">
        <v>13816915</v>
      </c>
    </row>
    <row r="18" spans="1:4" s="1" customFormat="1" ht="18.75" customHeight="1" x14ac:dyDescent="0.2">
      <c r="A18" s="99">
        <v>490803</v>
      </c>
      <c r="B18" s="355" t="s">
        <v>502</v>
      </c>
      <c r="C18" s="99">
        <v>3286908</v>
      </c>
      <c r="D18" s="99">
        <v>712549</v>
      </c>
    </row>
    <row r="19" spans="1:4" s="1" customFormat="1" ht="18.75" customHeight="1" x14ac:dyDescent="0.2">
      <c r="A19" s="99">
        <v>12641840</v>
      </c>
      <c r="B19" s="355" t="s">
        <v>503</v>
      </c>
      <c r="C19" s="99">
        <v>1134358</v>
      </c>
      <c r="D19" s="99">
        <v>459614</v>
      </c>
    </row>
    <row r="20" spans="1:4" s="1" customFormat="1" ht="18.75" customHeight="1" x14ac:dyDescent="0.2">
      <c r="A20" s="99">
        <v>45440465</v>
      </c>
      <c r="B20" s="355" t="s">
        <v>504</v>
      </c>
      <c r="C20" s="99">
        <v>256718630</v>
      </c>
      <c r="D20" s="99">
        <v>82915543</v>
      </c>
    </row>
    <row r="21" spans="1:4" s="1" customFormat="1" ht="18.75" customHeight="1" x14ac:dyDescent="0.2">
      <c r="A21" s="99">
        <v>351391</v>
      </c>
      <c r="B21" s="357" t="s">
        <v>505</v>
      </c>
      <c r="C21" s="99">
        <v>3525545</v>
      </c>
      <c r="D21" s="99">
        <v>287647</v>
      </c>
    </row>
    <row r="22" spans="1:4" s="1" customFormat="1" ht="18.75" customHeight="1" x14ac:dyDescent="0.2">
      <c r="A22" s="99">
        <v>10109214</v>
      </c>
      <c r="B22" s="355" t="s">
        <v>506</v>
      </c>
      <c r="C22" s="99">
        <v>52056294</v>
      </c>
      <c r="D22" s="99">
        <v>11533994</v>
      </c>
    </row>
    <row r="23" spans="1:4" s="1" customFormat="1" ht="20.25" customHeight="1" x14ac:dyDescent="0.2">
      <c r="A23" s="205">
        <f>SUM(A17:A22)</f>
        <v>82513676</v>
      </c>
      <c r="B23" s="356" t="s">
        <v>507</v>
      </c>
      <c r="C23" s="205">
        <f>SUM(C17:C22)</f>
        <v>365866805</v>
      </c>
      <c r="D23" s="205">
        <f>SUM(D17:D22)</f>
        <v>109726262</v>
      </c>
    </row>
    <row r="24" spans="1:4" s="1" customFormat="1" ht="20.25" customHeight="1" x14ac:dyDescent="0.2">
      <c r="A24" s="352"/>
      <c r="B24" s="353" t="s">
        <v>508</v>
      </c>
      <c r="C24" s="354"/>
      <c r="D24" s="352"/>
    </row>
    <row r="25" spans="1:4" s="1" customFormat="1" ht="18.75" customHeight="1" x14ac:dyDescent="0.2">
      <c r="A25" s="99">
        <v>35535259</v>
      </c>
      <c r="B25" s="355" t="s">
        <v>509</v>
      </c>
      <c r="C25" s="99">
        <v>169255776</v>
      </c>
      <c r="D25" s="99">
        <v>66115932</v>
      </c>
    </row>
    <row r="26" spans="1:4" s="1" customFormat="1" ht="18.75" customHeight="1" x14ac:dyDescent="0.2">
      <c r="A26" s="99">
        <v>9997767</v>
      </c>
      <c r="B26" s="355" t="s">
        <v>510</v>
      </c>
      <c r="C26" s="99">
        <v>54036095</v>
      </c>
      <c r="D26" s="99">
        <v>15564338</v>
      </c>
    </row>
    <row r="27" spans="1:4" s="1" customFormat="1" ht="18.75" customHeight="1" x14ac:dyDescent="0.2">
      <c r="A27" s="99">
        <v>14699878</v>
      </c>
      <c r="B27" s="355" t="s">
        <v>511</v>
      </c>
      <c r="C27" s="99">
        <v>38499487</v>
      </c>
      <c r="D27" s="99">
        <v>8176514</v>
      </c>
    </row>
    <row r="28" spans="1:4" s="1" customFormat="1" ht="18.75" customHeight="1" x14ac:dyDescent="0.2">
      <c r="A28" s="99">
        <v>7531648</v>
      </c>
      <c r="B28" s="355" t="s">
        <v>512</v>
      </c>
      <c r="C28" s="99">
        <v>97830932</v>
      </c>
      <c r="D28" s="99">
        <v>10986736</v>
      </c>
    </row>
    <row r="29" spans="1:4" s="1" customFormat="1" ht="18.75" customHeight="1" x14ac:dyDescent="0.2">
      <c r="A29" s="99">
        <v>318942</v>
      </c>
      <c r="B29" s="355" t="s">
        <v>513</v>
      </c>
      <c r="C29" s="99">
        <v>4213184</v>
      </c>
      <c r="D29" s="99">
        <v>755905</v>
      </c>
    </row>
    <row r="30" spans="1:4" s="1" customFormat="1" ht="18.75" customHeight="1" x14ac:dyDescent="0.2">
      <c r="A30" s="99">
        <v>4490111</v>
      </c>
      <c r="B30" s="355" t="s">
        <v>514</v>
      </c>
      <c r="C30" s="99">
        <v>14265666</v>
      </c>
      <c r="D30" s="99">
        <v>5056183</v>
      </c>
    </row>
    <row r="31" spans="1:4" s="1" customFormat="1" ht="20.25" customHeight="1" x14ac:dyDescent="0.2">
      <c r="A31" s="205">
        <f>SUM(A25:A30)</f>
        <v>72573605</v>
      </c>
      <c r="B31" s="356" t="s">
        <v>515</v>
      </c>
      <c r="C31" s="205">
        <f>SUM(C25:C30)</f>
        <v>378101140</v>
      </c>
      <c r="D31" s="205">
        <f>SUM(D25:D30)</f>
        <v>106655608</v>
      </c>
    </row>
    <row r="32" spans="1:4" s="1" customFormat="1" ht="20.25" customHeight="1" x14ac:dyDescent="0.2">
      <c r="A32" s="99"/>
      <c r="B32" s="353" t="s">
        <v>516</v>
      </c>
      <c r="C32" s="358"/>
      <c r="D32" s="359"/>
    </row>
    <row r="33" spans="1:4" s="1" customFormat="1" ht="18" customHeight="1" x14ac:dyDescent="0.2">
      <c r="A33" s="99">
        <v>126155843</v>
      </c>
      <c r="B33" s="355" t="s">
        <v>517</v>
      </c>
      <c r="C33" s="99">
        <v>381771879</v>
      </c>
      <c r="D33" s="99">
        <v>146384195</v>
      </c>
    </row>
    <row r="34" spans="1:4" s="1" customFormat="1" ht="18" customHeight="1" x14ac:dyDescent="0.2">
      <c r="A34" s="99">
        <v>11083813</v>
      </c>
      <c r="B34" s="355" t="s">
        <v>518</v>
      </c>
      <c r="C34" s="99">
        <v>19959127</v>
      </c>
      <c r="D34" s="99">
        <v>12232864</v>
      </c>
    </row>
    <row r="35" spans="1:4" s="1" customFormat="1" ht="18" customHeight="1" x14ac:dyDescent="0.2">
      <c r="A35" s="99">
        <v>53425785</v>
      </c>
      <c r="B35" s="355" t="s">
        <v>519</v>
      </c>
      <c r="C35" s="99">
        <v>164312614</v>
      </c>
      <c r="D35" s="99">
        <v>80072323</v>
      </c>
    </row>
    <row r="36" spans="1:4" s="1" customFormat="1" ht="18" customHeight="1" x14ac:dyDescent="0.2">
      <c r="A36" s="99">
        <v>10947114</v>
      </c>
      <c r="B36" s="355" t="s">
        <v>520</v>
      </c>
      <c r="C36" s="99">
        <v>32677845</v>
      </c>
      <c r="D36" s="99">
        <v>17059646</v>
      </c>
    </row>
    <row r="37" spans="1:4" s="1" customFormat="1" ht="18" customHeight="1" x14ac:dyDescent="0.2">
      <c r="A37" s="99">
        <v>22782901</v>
      </c>
      <c r="B37" s="355" t="s">
        <v>521</v>
      </c>
      <c r="C37" s="99">
        <v>71742907</v>
      </c>
      <c r="D37" s="99">
        <v>26819044</v>
      </c>
    </row>
    <row r="38" spans="1:4" s="1" customFormat="1" ht="18" customHeight="1" x14ac:dyDescent="0.2">
      <c r="A38" s="99">
        <v>69320143</v>
      </c>
      <c r="B38" s="355" t="s">
        <v>522</v>
      </c>
      <c r="C38" s="99">
        <v>257000809</v>
      </c>
      <c r="D38" s="99">
        <v>65756552</v>
      </c>
    </row>
    <row r="39" spans="1:4" s="1" customFormat="1" ht="18" customHeight="1" x14ac:dyDescent="0.2">
      <c r="A39" s="99">
        <v>1423432</v>
      </c>
      <c r="B39" s="355" t="s">
        <v>523</v>
      </c>
      <c r="C39" s="99">
        <v>11035107</v>
      </c>
      <c r="D39" s="99">
        <v>2931900</v>
      </c>
    </row>
    <row r="40" spans="1:4" s="1" customFormat="1" ht="17.25" customHeight="1" x14ac:dyDescent="0.2">
      <c r="A40" s="205">
        <f>SUM(A33:A39)</f>
        <v>295139031</v>
      </c>
      <c r="B40" s="356" t="s">
        <v>524</v>
      </c>
      <c r="C40" s="205">
        <f>SUM(C33:C39)</f>
        <v>938500288</v>
      </c>
      <c r="D40" s="205">
        <f>SUM(D33:D39)</f>
        <v>351256524</v>
      </c>
    </row>
    <row r="41" spans="1:4" s="1" customFormat="1" ht="16.5" customHeight="1" x14ac:dyDescent="0.2">
      <c r="A41" s="205">
        <f>SUM(A40,+A31,+A23,+A15)</f>
        <v>475044168</v>
      </c>
      <c r="B41" s="360" t="s">
        <v>525</v>
      </c>
      <c r="C41" s="205">
        <f>SUM(C15,+C23,C31,+C40)</f>
        <v>1756132408</v>
      </c>
      <c r="D41" s="205">
        <f>SUM(D15,+D23,D31,+D40)</f>
        <v>576363883</v>
      </c>
    </row>
    <row r="42" spans="1:4" ht="21.75" x14ac:dyDescent="0.55000000000000004">
      <c r="A42" s="361"/>
      <c r="B42" s="342"/>
      <c r="C42" s="306"/>
      <c r="D42" s="306"/>
    </row>
    <row r="43" spans="1:4" ht="19.5" customHeight="1" x14ac:dyDescent="0.2">
      <c r="A43" s="306"/>
      <c r="B43" s="362" t="s">
        <v>526</v>
      </c>
      <c r="C43" s="306"/>
      <c r="D43" s="306"/>
    </row>
    <row r="44" spans="1:4" x14ac:dyDescent="0.2">
      <c r="A44" s="306"/>
      <c r="B44" s="342"/>
      <c r="C44" s="306"/>
      <c r="D44" s="306"/>
    </row>
    <row r="45" spans="1:4" x14ac:dyDescent="0.2">
      <c r="A45" s="306"/>
      <c r="B45" s="342"/>
      <c r="C45" s="306"/>
      <c r="D45" s="306"/>
    </row>
    <row r="46" spans="1:4" x14ac:dyDescent="0.2">
      <c r="A46" s="306"/>
      <c r="B46" s="342"/>
      <c r="C46" s="306"/>
      <c r="D46" s="306"/>
    </row>
    <row r="47" spans="1:4" x14ac:dyDescent="0.2">
      <c r="A47" s="306"/>
      <c r="B47" s="342"/>
      <c r="C47" s="306"/>
      <c r="D47" s="306"/>
    </row>
    <row r="48" spans="1:4" x14ac:dyDescent="0.2">
      <c r="A48" s="306"/>
      <c r="B48" s="342"/>
      <c r="C48" s="306"/>
      <c r="D48" s="306"/>
    </row>
    <row r="49" spans="1:4" x14ac:dyDescent="0.2">
      <c r="A49" s="306"/>
      <c r="B49" s="342"/>
      <c r="C49" s="306"/>
      <c r="D49" s="306"/>
    </row>
    <row r="51" spans="1:4" ht="18.75" customHeight="1" x14ac:dyDescent="0.2">
      <c r="A51" s="125"/>
      <c r="B51" s="364"/>
      <c r="C51" s="125"/>
      <c r="D51" s="125"/>
    </row>
    <row r="52" spans="1:4" ht="19.5" customHeight="1" x14ac:dyDescent="0.2">
      <c r="A52" s="306"/>
      <c r="B52" s="342"/>
      <c r="C52" s="306"/>
      <c r="D52" s="306"/>
    </row>
    <row r="53" spans="1:4" ht="16.5" customHeight="1" x14ac:dyDescent="0.2">
      <c r="A53" s="306"/>
      <c r="B53" s="342"/>
      <c r="C53" s="306"/>
      <c r="D53" s="306"/>
    </row>
    <row r="54" spans="1:4" x14ac:dyDescent="0.2">
      <c r="A54" s="306"/>
      <c r="B54" s="342"/>
      <c r="C54" s="306"/>
      <c r="D54" s="306"/>
    </row>
    <row r="55" spans="1:4" x14ac:dyDescent="0.2">
      <c r="A55" s="306"/>
      <c r="B55" s="342"/>
      <c r="C55" s="306"/>
      <c r="D55" s="306"/>
    </row>
    <row r="56" spans="1:4" x14ac:dyDescent="0.2">
      <c r="A56" s="306"/>
      <c r="B56" s="342"/>
      <c r="C56" s="306"/>
      <c r="D56" s="306"/>
    </row>
    <row r="57" spans="1:4" x14ac:dyDescent="0.2">
      <c r="A57" s="306"/>
      <c r="B57" s="342"/>
      <c r="C57" s="306"/>
      <c r="D57" s="306"/>
    </row>
    <row r="58" spans="1:4" x14ac:dyDescent="0.2">
      <c r="A58" s="306"/>
      <c r="B58" s="342"/>
      <c r="C58" s="306"/>
      <c r="D58" s="306"/>
    </row>
    <row r="59" spans="1:4" x14ac:dyDescent="0.2">
      <c r="A59" s="306"/>
      <c r="B59" s="342"/>
      <c r="C59" s="306"/>
      <c r="D59" s="306"/>
    </row>
    <row r="60" spans="1:4" x14ac:dyDescent="0.2">
      <c r="A60" s="306"/>
      <c r="B60" s="342"/>
      <c r="C60" s="306"/>
      <c r="D60" s="306"/>
    </row>
    <row r="61" spans="1:4" x14ac:dyDescent="0.2">
      <c r="A61" s="306"/>
      <c r="B61" s="342"/>
      <c r="C61" s="306"/>
      <c r="D61" s="306"/>
    </row>
    <row r="62" spans="1:4" x14ac:dyDescent="0.2">
      <c r="A62" s="306"/>
      <c r="B62" s="342"/>
      <c r="C62" s="306"/>
      <c r="D62" s="306"/>
    </row>
    <row r="63" spans="1:4" x14ac:dyDescent="0.2">
      <c r="A63" s="306"/>
      <c r="B63" s="342"/>
      <c r="C63" s="306"/>
      <c r="D63" s="306"/>
    </row>
    <row r="64" spans="1:4" x14ac:dyDescent="0.2">
      <c r="A64" s="306"/>
      <c r="B64" s="342"/>
      <c r="C64" s="306"/>
      <c r="D64" s="306"/>
    </row>
    <row r="65" spans="1:4" x14ac:dyDescent="0.2">
      <c r="A65" s="306"/>
      <c r="B65" s="342"/>
      <c r="C65" s="306"/>
      <c r="D65" s="306"/>
    </row>
    <row r="66" spans="1:4" x14ac:dyDescent="0.2">
      <c r="A66" s="306"/>
      <c r="B66" s="342"/>
      <c r="C66" s="306"/>
      <c r="D66" s="306"/>
    </row>
    <row r="67" spans="1:4" x14ac:dyDescent="0.2">
      <c r="A67" s="306"/>
      <c r="B67" s="342"/>
      <c r="C67" s="306"/>
      <c r="D67" s="306"/>
    </row>
    <row r="68" spans="1:4" x14ac:dyDescent="0.2">
      <c r="A68" s="306"/>
      <c r="B68" s="342"/>
      <c r="C68" s="306"/>
      <c r="D68" s="306"/>
    </row>
    <row r="69" spans="1:4" x14ac:dyDescent="0.2">
      <c r="A69" s="306"/>
      <c r="B69" s="342"/>
      <c r="C69" s="306"/>
      <c r="D69" s="306"/>
    </row>
    <row r="70" spans="1:4" x14ac:dyDescent="0.2">
      <c r="A70" s="306"/>
      <c r="B70" s="342"/>
      <c r="C70" s="306"/>
      <c r="D70" s="306"/>
    </row>
    <row r="71" spans="1:4" x14ac:dyDescent="0.2">
      <c r="A71" s="306"/>
      <c r="B71" s="342"/>
      <c r="C71" s="306"/>
      <c r="D71" s="306"/>
    </row>
    <row r="72" spans="1:4" x14ac:dyDescent="0.2">
      <c r="A72" s="306"/>
      <c r="B72" s="342"/>
      <c r="C72" s="306"/>
      <c r="D72" s="306"/>
    </row>
    <row r="73" spans="1:4" x14ac:dyDescent="0.2">
      <c r="A73" s="306"/>
      <c r="B73" s="342"/>
      <c r="C73" s="306"/>
      <c r="D73" s="306"/>
    </row>
    <row r="74" spans="1:4" x14ac:dyDescent="0.2">
      <c r="A74" s="306"/>
      <c r="B74" s="342"/>
      <c r="C74" s="306"/>
      <c r="D74" s="306"/>
    </row>
    <row r="75" spans="1:4" x14ac:dyDescent="0.2">
      <c r="A75" s="306"/>
      <c r="B75" s="342"/>
      <c r="C75" s="306"/>
      <c r="D75" s="306"/>
    </row>
    <row r="76" spans="1:4" x14ac:dyDescent="0.2">
      <c r="A76" s="306"/>
      <c r="B76" s="342"/>
      <c r="C76" s="306"/>
      <c r="D76" s="306"/>
    </row>
    <row r="77" spans="1:4" x14ac:dyDescent="0.2">
      <c r="A77" s="306"/>
      <c r="B77" s="342"/>
      <c r="C77" s="306"/>
      <c r="D77" s="306"/>
    </row>
    <row r="78" spans="1:4" x14ac:dyDescent="0.2">
      <c r="A78" s="306"/>
      <c r="B78" s="342"/>
      <c r="C78" s="306"/>
      <c r="D78" s="306"/>
    </row>
    <row r="79" spans="1:4" x14ac:dyDescent="0.2">
      <c r="A79" s="306"/>
      <c r="B79" s="342"/>
      <c r="C79" s="306"/>
      <c r="D79" s="306"/>
    </row>
    <row r="80" spans="1:4" x14ac:dyDescent="0.2">
      <c r="A80" s="306"/>
      <c r="B80" s="342"/>
      <c r="C80" s="306"/>
      <c r="D80" s="306"/>
    </row>
    <row r="81" spans="1:4" x14ac:dyDescent="0.2">
      <c r="A81" s="306"/>
      <c r="B81" s="342"/>
      <c r="C81" s="306"/>
      <c r="D81" s="306"/>
    </row>
    <row r="82" spans="1:4" x14ac:dyDescent="0.2">
      <c r="A82" s="306"/>
      <c r="B82" s="342"/>
      <c r="C82" s="306"/>
      <c r="D82" s="306"/>
    </row>
    <row r="83" spans="1:4" x14ac:dyDescent="0.2">
      <c r="A83" s="306"/>
      <c r="B83" s="342"/>
      <c r="C83" s="306"/>
      <c r="D83" s="306"/>
    </row>
    <row r="84" spans="1:4" x14ac:dyDescent="0.2">
      <c r="A84" s="306"/>
      <c r="B84" s="342"/>
      <c r="C84" s="306"/>
      <c r="D84" s="306"/>
    </row>
    <row r="85" spans="1:4" x14ac:dyDescent="0.2">
      <c r="A85" s="306"/>
      <c r="B85" s="342"/>
      <c r="C85" s="306"/>
      <c r="D85" s="306"/>
    </row>
    <row r="86" spans="1:4" x14ac:dyDescent="0.2">
      <c r="A86" s="306"/>
      <c r="B86" s="342"/>
      <c r="C86" s="306"/>
      <c r="D86" s="306"/>
    </row>
    <row r="87" spans="1:4" x14ac:dyDescent="0.2">
      <c r="A87" s="306"/>
      <c r="B87" s="342"/>
      <c r="C87" s="306"/>
      <c r="D87" s="306"/>
    </row>
    <row r="88" spans="1:4" x14ac:dyDescent="0.2">
      <c r="A88" s="306"/>
      <c r="B88" s="342"/>
      <c r="C88" s="306"/>
      <c r="D88" s="306"/>
    </row>
    <row r="89" spans="1:4" x14ac:dyDescent="0.2">
      <c r="A89" s="306"/>
      <c r="B89" s="342"/>
      <c r="C89" s="306"/>
      <c r="D89" s="306"/>
    </row>
    <row r="90" spans="1:4" x14ac:dyDescent="0.2">
      <c r="A90" s="306"/>
      <c r="B90" s="342"/>
      <c r="C90" s="306"/>
      <c r="D90" s="306"/>
    </row>
    <row r="91" spans="1:4" x14ac:dyDescent="0.2">
      <c r="A91" s="306"/>
      <c r="B91" s="342"/>
      <c r="C91" s="306"/>
      <c r="D91" s="306"/>
    </row>
    <row r="92" spans="1:4" x14ac:dyDescent="0.2">
      <c r="A92" s="306"/>
      <c r="B92" s="342"/>
      <c r="C92" s="306"/>
      <c r="D92" s="306"/>
    </row>
    <row r="93" spans="1:4" x14ac:dyDescent="0.2">
      <c r="A93" s="306"/>
      <c r="B93" s="342"/>
      <c r="C93" s="306"/>
      <c r="D93" s="306"/>
    </row>
    <row r="94" spans="1:4" x14ac:dyDescent="0.2">
      <c r="A94" s="306"/>
      <c r="B94" s="342"/>
      <c r="C94" s="306"/>
      <c r="D94" s="306"/>
    </row>
    <row r="95" spans="1:4" x14ac:dyDescent="0.2">
      <c r="A95" s="306"/>
      <c r="B95" s="342"/>
      <c r="C95" s="306"/>
      <c r="D95" s="306"/>
    </row>
    <row r="96" spans="1:4" x14ac:dyDescent="0.2">
      <c r="A96" s="306"/>
      <c r="B96" s="342"/>
      <c r="C96" s="306"/>
      <c r="D96" s="306"/>
    </row>
    <row r="97" spans="1:4" x14ac:dyDescent="0.2">
      <c r="A97" s="306"/>
      <c r="B97" s="342"/>
      <c r="C97" s="306"/>
      <c r="D97" s="306"/>
    </row>
    <row r="98" spans="1:4" x14ac:dyDescent="0.2">
      <c r="A98" s="306"/>
      <c r="B98" s="342"/>
      <c r="C98" s="306"/>
      <c r="D98" s="306"/>
    </row>
    <row r="99" spans="1:4" x14ac:dyDescent="0.2">
      <c r="A99" s="306"/>
      <c r="B99" s="342"/>
      <c r="C99" s="306"/>
      <c r="D99" s="306"/>
    </row>
    <row r="100" spans="1:4" x14ac:dyDescent="0.2">
      <c r="A100" s="306"/>
      <c r="B100" s="342"/>
      <c r="C100" s="306"/>
      <c r="D100" s="306"/>
    </row>
    <row r="101" spans="1:4" x14ac:dyDescent="0.2">
      <c r="A101" s="306"/>
      <c r="B101" s="342"/>
      <c r="C101" s="306"/>
      <c r="D101" s="306"/>
    </row>
    <row r="102" spans="1:4" x14ac:dyDescent="0.2">
      <c r="A102" s="306"/>
      <c r="B102" s="342"/>
      <c r="C102" s="306"/>
      <c r="D102" s="306"/>
    </row>
    <row r="103" spans="1:4" x14ac:dyDescent="0.2">
      <c r="A103" s="306"/>
      <c r="B103" s="342"/>
      <c r="C103" s="306"/>
      <c r="D103" s="306"/>
    </row>
    <row r="104" spans="1:4" x14ac:dyDescent="0.2">
      <c r="A104" s="306"/>
      <c r="B104" s="342"/>
      <c r="C104" s="306"/>
      <c r="D104" s="306"/>
    </row>
    <row r="105" spans="1:4" x14ac:dyDescent="0.2">
      <c r="A105" s="306"/>
      <c r="B105" s="342"/>
      <c r="C105" s="306"/>
      <c r="D105" s="306"/>
    </row>
    <row r="106" spans="1:4" x14ac:dyDescent="0.2">
      <c r="A106" s="306"/>
      <c r="B106" s="342"/>
      <c r="C106" s="306"/>
      <c r="D106" s="306"/>
    </row>
    <row r="107" spans="1:4" x14ac:dyDescent="0.2">
      <c r="A107" s="306"/>
      <c r="B107" s="342"/>
      <c r="C107" s="306"/>
      <c r="D107" s="306"/>
    </row>
    <row r="108" spans="1:4" x14ac:dyDescent="0.2">
      <c r="A108" s="306"/>
      <c r="B108" s="342"/>
      <c r="C108" s="306"/>
      <c r="D108" s="306"/>
    </row>
    <row r="109" spans="1:4" x14ac:dyDescent="0.2">
      <c r="A109" s="306"/>
      <c r="B109" s="342"/>
      <c r="C109" s="306"/>
      <c r="D109" s="306"/>
    </row>
    <row r="110" spans="1:4" x14ac:dyDescent="0.2">
      <c r="A110" s="306"/>
      <c r="B110" s="342"/>
      <c r="C110" s="306"/>
      <c r="D110" s="306"/>
    </row>
    <row r="111" spans="1:4" x14ac:dyDescent="0.2">
      <c r="A111" s="306"/>
      <c r="B111" s="342"/>
      <c r="C111" s="306"/>
      <c r="D111" s="306"/>
    </row>
    <row r="112" spans="1:4" x14ac:dyDescent="0.2">
      <c r="A112" s="306"/>
      <c r="B112" s="342"/>
      <c r="C112" s="306"/>
      <c r="D112" s="306"/>
    </row>
    <row r="113" spans="1:4" x14ac:dyDescent="0.2">
      <c r="A113" s="306"/>
      <c r="B113" s="342"/>
      <c r="C113" s="306"/>
      <c r="D113" s="306"/>
    </row>
    <row r="114" spans="1:4" x14ac:dyDescent="0.2">
      <c r="A114" s="306"/>
      <c r="B114" s="342"/>
      <c r="C114" s="306"/>
      <c r="D114" s="306"/>
    </row>
    <row r="115" spans="1:4" x14ac:dyDescent="0.2">
      <c r="A115" s="306"/>
      <c r="B115" s="342"/>
      <c r="C115" s="306"/>
      <c r="D115" s="306"/>
    </row>
    <row r="116" spans="1:4" x14ac:dyDescent="0.2">
      <c r="A116" s="306"/>
      <c r="B116" s="342"/>
      <c r="C116" s="306"/>
      <c r="D116" s="306"/>
    </row>
    <row r="117" spans="1:4" x14ac:dyDescent="0.2">
      <c r="A117" s="306"/>
      <c r="B117" s="342"/>
      <c r="C117" s="306"/>
      <c r="D117" s="306"/>
    </row>
    <row r="118" spans="1:4" x14ac:dyDescent="0.2">
      <c r="A118" s="306"/>
      <c r="B118" s="342"/>
      <c r="C118" s="306"/>
      <c r="D118" s="306"/>
    </row>
    <row r="119" spans="1:4" x14ac:dyDescent="0.2">
      <c r="A119" s="306"/>
      <c r="B119" s="342"/>
      <c r="C119" s="306"/>
      <c r="D119" s="306"/>
    </row>
    <row r="120" spans="1:4" x14ac:dyDescent="0.2">
      <c r="A120" s="306"/>
      <c r="B120" s="342"/>
      <c r="C120" s="306"/>
      <c r="D120" s="306"/>
    </row>
    <row r="121" spans="1:4" x14ac:dyDescent="0.2">
      <c r="A121" s="306"/>
      <c r="B121" s="342"/>
      <c r="C121" s="306"/>
      <c r="D121" s="306"/>
    </row>
    <row r="122" spans="1:4" x14ac:dyDescent="0.2">
      <c r="A122" s="306"/>
      <c r="B122" s="342"/>
      <c r="C122" s="306"/>
      <c r="D122" s="306"/>
    </row>
    <row r="123" spans="1:4" x14ac:dyDescent="0.2">
      <c r="A123" s="306"/>
      <c r="B123" s="342"/>
      <c r="C123" s="306"/>
      <c r="D123" s="306"/>
    </row>
    <row r="124" spans="1:4" x14ac:dyDescent="0.2">
      <c r="A124" s="306"/>
      <c r="B124" s="342"/>
      <c r="C124" s="306"/>
      <c r="D124" s="306"/>
    </row>
    <row r="125" spans="1:4" x14ac:dyDescent="0.2">
      <c r="A125" s="306"/>
      <c r="B125" s="342"/>
      <c r="C125" s="306"/>
      <c r="D125" s="306"/>
    </row>
    <row r="126" spans="1:4" x14ac:dyDescent="0.2">
      <c r="A126" s="306"/>
      <c r="B126" s="342"/>
      <c r="C126" s="306"/>
      <c r="D126" s="306"/>
    </row>
    <row r="127" spans="1:4" x14ac:dyDescent="0.2">
      <c r="A127" s="306"/>
      <c r="B127" s="342"/>
      <c r="C127" s="306"/>
      <c r="D127" s="306"/>
    </row>
    <row r="128" spans="1:4" x14ac:dyDescent="0.2">
      <c r="A128" s="306"/>
      <c r="B128" s="342"/>
      <c r="C128" s="306"/>
      <c r="D128" s="306"/>
    </row>
  </sheetData>
  <mergeCells count="3">
    <mergeCell ref="C5:D5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2"/>
  <sheetViews>
    <sheetView rightToLeft="1" topLeftCell="A85" workbookViewId="0">
      <selection activeCell="B100" sqref="B100"/>
    </sheetView>
  </sheetViews>
  <sheetFormatPr defaultRowHeight="12.75" x14ac:dyDescent="0.2"/>
  <cols>
    <col min="1" max="1" width="13.85546875" customWidth="1"/>
    <col min="2" max="2" width="43.7109375" customWidth="1"/>
    <col min="3" max="3" width="13.5703125" customWidth="1"/>
    <col min="4" max="4" width="14" customWidth="1"/>
  </cols>
  <sheetData>
    <row r="2" spans="1:4" s="1" customFormat="1" ht="13.5" customHeight="1" x14ac:dyDescent="0.2">
      <c r="A2" s="82" t="s">
        <v>129</v>
      </c>
      <c r="B2" s="83"/>
      <c r="C2" s="83"/>
      <c r="D2" s="83"/>
    </row>
    <row r="3" spans="1:4" s="1" customFormat="1" ht="20.25" customHeight="1" x14ac:dyDescent="0.2">
      <c r="A3" s="112" t="s">
        <v>130</v>
      </c>
      <c r="B3" s="84"/>
      <c r="C3" s="84"/>
      <c r="D3" s="84"/>
    </row>
    <row r="4" spans="1:4" s="1" customFormat="1" ht="19.5" customHeight="1" x14ac:dyDescent="0.2">
      <c r="A4" s="112" t="s">
        <v>131</v>
      </c>
      <c r="B4" s="84"/>
      <c r="C4" s="84"/>
      <c r="D4" s="84"/>
    </row>
    <row r="5" spans="1:4" s="1" customFormat="1" ht="17.25" customHeight="1" x14ac:dyDescent="0.2">
      <c r="A5" s="83"/>
      <c r="B5" s="83"/>
      <c r="C5" s="83"/>
      <c r="D5" s="87" t="s">
        <v>101</v>
      </c>
    </row>
    <row r="6" spans="1:4" s="1" customFormat="1" ht="18.75" customHeight="1" x14ac:dyDescent="0.2">
      <c r="A6" s="88" t="s">
        <v>2</v>
      </c>
      <c r="B6" s="89"/>
      <c r="C6" s="90" t="s">
        <v>90</v>
      </c>
      <c r="D6" s="51"/>
    </row>
    <row r="7" spans="1:4" s="1" customFormat="1" ht="18.75" customHeight="1" x14ac:dyDescent="0.2">
      <c r="A7" s="91" t="s">
        <v>73</v>
      </c>
      <c r="B7" s="92" t="s">
        <v>3</v>
      </c>
      <c r="C7" s="373" t="s">
        <v>4</v>
      </c>
      <c r="D7" s="373" t="s">
        <v>2</v>
      </c>
    </row>
    <row r="8" spans="1:4" s="1" customFormat="1" ht="18" customHeight="1" x14ac:dyDescent="0.2">
      <c r="A8" s="113">
        <v>2005</v>
      </c>
      <c r="B8" s="114"/>
      <c r="C8" s="374"/>
      <c r="D8" s="374"/>
    </row>
    <row r="9" spans="1:4" s="1" customFormat="1" ht="18.75" customHeight="1" x14ac:dyDescent="0.2">
      <c r="A9" s="115">
        <v>20607856</v>
      </c>
      <c r="B9" s="116" t="s">
        <v>132</v>
      </c>
      <c r="C9" s="117">
        <v>15000000</v>
      </c>
      <c r="D9" s="115">
        <v>25816255</v>
      </c>
    </row>
    <row r="10" spans="1:4" s="1" customFormat="1" ht="18.75" customHeight="1" x14ac:dyDescent="0.2">
      <c r="A10" s="100">
        <v>7376</v>
      </c>
      <c r="B10" s="118" t="s">
        <v>133</v>
      </c>
      <c r="C10" s="101" t="s">
        <v>69</v>
      </c>
      <c r="D10" s="100">
        <v>440</v>
      </c>
    </row>
    <row r="11" spans="1:4" s="1" customFormat="1" ht="18.75" customHeight="1" x14ac:dyDescent="0.2">
      <c r="A11" s="99">
        <v>1004</v>
      </c>
      <c r="B11" s="118" t="s">
        <v>134</v>
      </c>
      <c r="C11" s="102">
        <v>1000</v>
      </c>
      <c r="D11" s="99">
        <v>2111</v>
      </c>
    </row>
    <row r="12" spans="1:4" s="1" customFormat="1" ht="18.75" customHeight="1" x14ac:dyDescent="0.2">
      <c r="A12" s="100">
        <v>509069</v>
      </c>
      <c r="B12" s="118" t="s">
        <v>135</v>
      </c>
      <c r="C12" s="102">
        <v>302000</v>
      </c>
      <c r="D12" s="100">
        <v>306477</v>
      </c>
    </row>
    <row r="13" spans="1:4" s="1" customFormat="1" ht="18.75" customHeight="1" x14ac:dyDescent="0.2">
      <c r="A13" s="100">
        <v>124571113</v>
      </c>
      <c r="B13" s="118" t="s">
        <v>136</v>
      </c>
      <c r="C13" s="102">
        <v>84349000</v>
      </c>
      <c r="D13" s="100">
        <v>173514753</v>
      </c>
    </row>
    <row r="14" spans="1:4" s="1" customFormat="1" ht="18.75" customHeight="1" x14ac:dyDescent="0.2">
      <c r="A14" s="100">
        <v>2146177</v>
      </c>
      <c r="B14" s="118" t="s">
        <v>137</v>
      </c>
      <c r="C14" s="102">
        <v>2000000</v>
      </c>
      <c r="D14" s="100">
        <v>1997483</v>
      </c>
    </row>
    <row r="15" spans="1:4" s="1" customFormat="1" ht="18.75" customHeight="1" x14ac:dyDescent="0.2">
      <c r="A15" s="100">
        <v>207039</v>
      </c>
      <c r="B15" s="118" t="s">
        <v>138</v>
      </c>
      <c r="C15" s="102">
        <v>96000</v>
      </c>
      <c r="D15" s="100">
        <v>163060</v>
      </c>
    </row>
    <row r="16" spans="1:4" s="1" customFormat="1" ht="18.75" customHeight="1" x14ac:dyDescent="0.2">
      <c r="A16" s="100">
        <v>1708237</v>
      </c>
      <c r="B16" s="118" t="s">
        <v>139</v>
      </c>
      <c r="C16" s="102">
        <v>565000</v>
      </c>
      <c r="D16" s="100">
        <v>1457121</v>
      </c>
    </row>
    <row r="17" spans="1:4" s="1" customFormat="1" ht="18.75" customHeight="1" x14ac:dyDescent="0.2">
      <c r="A17" s="100">
        <v>3997485</v>
      </c>
      <c r="B17" s="118" t="s">
        <v>140</v>
      </c>
      <c r="C17" s="102">
        <v>4024000</v>
      </c>
      <c r="D17" s="100">
        <v>5228758</v>
      </c>
    </row>
    <row r="18" spans="1:4" s="1" customFormat="1" ht="18" customHeight="1" x14ac:dyDescent="0.2">
      <c r="A18" s="100">
        <v>40967031</v>
      </c>
      <c r="B18" s="118" t="s">
        <v>141</v>
      </c>
      <c r="C18" s="102">
        <v>3500000</v>
      </c>
      <c r="D18" s="100">
        <v>41502349</v>
      </c>
    </row>
    <row r="19" spans="1:4" s="1" customFormat="1" ht="18" customHeight="1" x14ac:dyDescent="0.2">
      <c r="A19" s="100">
        <v>3731856</v>
      </c>
      <c r="B19" s="118" t="s">
        <v>142</v>
      </c>
      <c r="C19" s="102">
        <v>3600000</v>
      </c>
      <c r="D19" s="100">
        <v>3722555</v>
      </c>
    </row>
    <row r="20" spans="1:4" s="1" customFormat="1" ht="18" customHeight="1" x14ac:dyDescent="0.2">
      <c r="A20" s="100">
        <v>1691946</v>
      </c>
      <c r="B20" s="118" t="s">
        <v>143</v>
      </c>
      <c r="C20" s="102">
        <v>1500000</v>
      </c>
      <c r="D20" s="100">
        <v>1800451</v>
      </c>
    </row>
    <row r="21" spans="1:4" s="1" customFormat="1" ht="18" customHeight="1" x14ac:dyDescent="0.2">
      <c r="A21" s="100">
        <v>9938369</v>
      </c>
      <c r="B21" s="118" t="s">
        <v>144</v>
      </c>
      <c r="C21" s="102">
        <v>9500000</v>
      </c>
      <c r="D21" s="100">
        <v>11396168</v>
      </c>
    </row>
    <row r="22" spans="1:4" s="1" customFormat="1" ht="18" customHeight="1" x14ac:dyDescent="0.2">
      <c r="A22" s="100">
        <v>693398</v>
      </c>
      <c r="B22" s="118" t="s">
        <v>145</v>
      </c>
      <c r="C22" s="102">
        <v>579000</v>
      </c>
      <c r="D22" s="100">
        <v>1163800</v>
      </c>
    </row>
    <row r="23" spans="1:4" s="1" customFormat="1" ht="18" customHeight="1" x14ac:dyDescent="0.2">
      <c r="A23" s="100">
        <v>552119</v>
      </c>
      <c r="B23" s="118" t="s">
        <v>146</v>
      </c>
      <c r="C23" s="102">
        <v>350000</v>
      </c>
      <c r="D23" s="100">
        <v>516943</v>
      </c>
    </row>
    <row r="24" spans="1:4" s="1" customFormat="1" ht="18" customHeight="1" x14ac:dyDescent="0.2">
      <c r="A24" s="100">
        <v>148446</v>
      </c>
      <c r="B24" s="118" t="s">
        <v>147</v>
      </c>
      <c r="C24" s="102">
        <v>103000</v>
      </c>
      <c r="D24" s="100">
        <v>212486</v>
      </c>
    </row>
    <row r="25" spans="1:4" s="1" customFormat="1" ht="18" customHeight="1" x14ac:dyDescent="0.2">
      <c r="A25" s="100">
        <v>11035769</v>
      </c>
      <c r="B25" s="118" t="s">
        <v>148</v>
      </c>
      <c r="C25" s="102">
        <v>30108000</v>
      </c>
      <c r="D25" s="100">
        <v>18933391</v>
      </c>
    </row>
    <row r="26" spans="1:4" s="1" customFormat="1" ht="18.75" customHeight="1" x14ac:dyDescent="0.2">
      <c r="A26" s="100">
        <v>60286850</v>
      </c>
      <c r="B26" s="118" t="s">
        <v>149</v>
      </c>
      <c r="C26" s="102">
        <v>44716999</v>
      </c>
      <c r="D26" s="100">
        <v>61071780</v>
      </c>
    </row>
    <row r="27" spans="1:4" s="1" customFormat="1" ht="18.75" customHeight="1" x14ac:dyDescent="0.2">
      <c r="A27" s="100">
        <v>5388854</v>
      </c>
      <c r="B27" s="118" t="s">
        <v>150</v>
      </c>
      <c r="C27" s="102">
        <v>4200000</v>
      </c>
      <c r="D27" s="100">
        <v>6684566</v>
      </c>
    </row>
    <row r="28" spans="1:4" s="1" customFormat="1" ht="18.75" customHeight="1" x14ac:dyDescent="0.2">
      <c r="A28" s="100">
        <v>6979</v>
      </c>
      <c r="B28" s="118" t="s">
        <v>151</v>
      </c>
      <c r="C28" s="102">
        <v>1000</v>
      </c>
      <c r="D28" s="100">
        <v>23522</v>
      </c>
    </row>
    <row r="29" spans="1:4" s="1" customFormat="1" ht="18.75" customHeight="1" x14ac:dyDescent="0.2">
      <c r="A29" s="100">
        <v>5667056</v>
      </c>
      <c r="B29" s="118" t="s">
        <v>152</v>
      </c>
      <c r="C29" s="102">
        <v>5100000</v>
      </c>
      <c r="D29" s="100">
        <v>6650381</v>
      </c>
    </row>
    <row r="30" spans="1:4" s="1" customFormat="1" ht="18.75" customHeight="1" x14ac:dyDescent="0.2">
      <c r="A30" s="100">
        <v>12792</v>
      </c>
      <c r="B30" s="118" t="s">
        <v>153</v>
      </c>
      <c r="C30" s="102">
        <v>2000</v>
      </c>
      <c r="D30" s="100">
        <v>15335</v>
      </c>
    </row>
    <row r="31" spans="1:4" s="1" customFormat="1" ht="18.75" customHeight="1" x14ac:dyDescent="0.45">
      <c r="A31" s="119">
        <v>1006932</v>
      </c>
      <c r="B31" s="67" t="s">
        <v>154</v>
      </c>
      <c r="C31" s="120">
        <v>733000</v>
      </c>
      <c r="D31" s="119">
        <v>725709</v>
      </c>
    </row>
    <row r="32" spans="1:4" s="1" customFormat="1" ht="18.75" customHeight="1" x14ac:dyDescent="0.45">
      <c r="A32" s="103" t="s">
        <v>69</v>
      </c>
      <c r="B32" s="67" t="s">
        <v>155</v>
      </c>
      <c r="C32" s="101" t="s">
        <v>69</v>
      </c>
      <c r="D32" s="119">
        <v>118</v>
      </c>
    </row>
    <row r="33" spans="1:4" s="1" customFormat="1" ht="18.75" customHeight="1" x14ac:dyDescent="0.45">
      <c r="A33" s="103" t="s">
        <v>69</v>
      </c>
      <c r="B33" s="67" t="s">
        <v>156</v>
      </c>
      <c r="C33" s="101" t="s">
        <v>69</v>
      </c>
      <c r="D33" s="119">
        <v>2500</v>
      </c>
    </row>
    <row r="34" spans="1:4" s="1" customFormat="1" ht="18.75" customHeight="1" x14ac:dyDescent="0.2">
      <c r="A34" s="100">
        <v>5045</v>
      </c>
      <c r="B34" s="118" t="s">
        <v>157</v>
      </c>
      <c r="C34" s="102">
        <v>6000</v>
      </c>
      <c r="D34" s="100">
        <v>20094</v>
      </c>
    </row>
    <row r="35" spans="1:4" s="55" customFormat="1" ht="18.75" customHeight="1" x14ac:dyDescent="0.2">
      <c r="A35" s="100">
        <v>8424</v>
      </c>
      <c r="B35" s="97" t="s">
        <v>158</v>
      </c>
      <c r="C35" s="102">
        <v>2000</v>
      </c>
      <c r="D35" s="100">
        <v>18462</v>
      </c>
    </row>
    <row r="36" spans="1:4" s="1" customFormat="1" ht="18.75" customHeight="1" x14ac:dyDescent="0.2">
      <c r="A36" s="99">
        <v>4</v>
      </c>
      <c r="B36" s="118" t="s">
        <v>159</v>
      </c>
      <c r="C36" s="101" t="s">
        <v>69</v>
      </c>
      <c r="D36" s="99">
        <v>23239</v>
      </c>
    </row>
    <row r="37" spans="1:4" s="1" customFormat="1" ht="18.75" customHeight="1" x14ac:dyDescent="0.2">
      <c r="A37" s="100">
        <v>295107</v>
      </c>
      <c r="B37" s="97" t="s">
        <v>160</v>
      </c>
      <c r="C37" s="102">
        <v>1115000</v>
      </c>
      <c r="D37" s="100">
        <v>366153</v>
      </c>
    </row>
    <row r="38" spans="1:4" s="1" customFormat="1" ht="18.75" customHeight="1" x14ac:dyDescent="0.2">
      <c r="A38" s="100">
        <v>133924</v>
      </c>
      <c r="B38" s="97" t="s">
        <v>161</v>
      </c>
      <c r="C38" s="102">
        <v>83000</v>
      </c>
      <c r="D38" s="100">
        <v>76330</v>
      </c>
    </row>
    <row r="39" spans="1:4" s="1" customFormat="1" ht="18.75" customHeight="1" x14ac:dyDescent="0.2">
      <c r="A39" s="100">
        <v>71187637</v>
      </c>
      <c r="B39" s="97" t="s">
        <v>162</v>
      </c>
      <c r="C39" s="102">
        <v>26000000</v>
      </c>
      <c r="D39" s="100">
        <v>76186727</v>
      </c>
    </row>
    <row r="40" spans="1:4" s="1" customFormat="1" ht="18.75" customHeight="1" x14ac:dyDescent="0.2">
      <c r="A40" s="100">
        <v>139493</v>
      </c>
      <c r="B40" s="97" t="s">
        <v>163</v>
      </c>
      <c r="C40" s="102">
        <v>60000</v>
      </c>
      <c r="D40" s="100">
        <v>278361</v>
      </c>
    </row>
    <row r="41" spans="1:4" s="1" customFormat="1" ht="18.75" customHeight="1" x14ac:dyDescent="0.2">
      <c r="A41" s="121">
        <v>198177</v>
      </c>
      <c r="B41" s="108" t="s">
        <v>164</v>
      </c>
      <c r="C41" s="107" t="s">
        <v>69</v>
      </c>
      <c r="D41" s="121">
        <v>189069</v>
      </c>
    </row>
    <row r="42" spans="1:4" s="1" customFormat="1" ht="12" customHeight="1" x14ac:dyDescent="0.2">
      <c r="A42"/>
      <c r="B42"/>
      <c r="C42"/>
      <c r="D42"/>
    </row>
    <row r="43" spans="1:4" s="1" customFormat="1" ht="12" customHeight="1" x14ac:dyDescent="0.2">
      <c r="A43"/>
      <c r="B43"/>
      <c r="C43"/>
      <c r="D43"/>
    </row>
    <row r="44" spans="1:4" s="1" customFormat="1" ht="12" customHeight="1" x14ac:dyDescent="0.2">
      <c r="A44"/>
      <c r="B44"/>
      <c r="C44"/>
      <c r="D44"/>
    </row>
    <row r="45" spans="1:4" s="1" customFormat="1" ht="12" customHeight="1" x14ac:dyDescent="0.2">
      <c r="A45"/>
      <c r="B45"/>
      <c r="C45"/>
      <c r="D45"/>
    </row>
    <row r="46" spans="1:4" s="1" customFormat="1" ht="12" customHeight="1" x14ac:dyDescent="0.2">
      <c r="A46"/>
      <c r="B46"/>
      <c r="C46"/>
      <c r="D46"/>
    </row>
    <row r="47" spans="1:4" s="1" customFormat="1" ht="18.75" customHeight="1" x14ac:dyDescent="0.2">
      <c r="A47"/>
      <c r="B47" s="80" t="s">
        <v>165</v>
      </c>
      <c r="C47"/>
      <c r="D47"/>
    </row>
    <row r="48" spans="1:4" s="1" customFormat="1" ht="12" customHeight="1" x14ac:dyDescent="0.2">
      <c r="A48"/>
      <c r="B48"/>
      <c r="C48"/>
      <c r="D48"/>
    </row>
    <row r="49" spans="1:4" s="1" customFormat="1" ht="12" customHeight="1" x14ac:dyDescent="0.2">
      <c r="A49"/>
      <c r="B49"/>
      <c r="C49"/>
      <c r="D49"/>
    </row>
    <row r="50" spans="1:4" s="1" customFormat="1" ht="12" customHeight="1" x14ac:dyDescent="0.2">
      <c r="A50"/>
      <c r="B50"/>
      <c r="C50"/>
      <c r="D50"/>
    </row>
    <row r="51" spans="1:4" s="1" customFormat="1" ht="21" customHeight="1" x14ac:dyDescent="0.2">
      <c r="A51"/>
      <c r="B51"/>
      <c r="C51"/>
      <c r="D51"/>
    </row>
    <row r="52" spans="1:4" s="1" customFormat="1" ht="7.5" customHeight="1" x14ac:dyDescent="0.2">
      <c r="A52"/>
      <c r="B52"/>
      <c r="C52"/>
      <c r="D52"/>
    </row>
    <row r="53" spans="1:4" s="1" customFormat="1" ht="6" customHeight="1" x14ac:dyDescent="0.2">
      <c r="A53"/>
      <c r="B53"/>
      <c r="C53"/>
      <c r="D53"/>
    </row>
    <row r="55" spans="1:4" s="1" customFormat="1" ht="12" customHeight="1" x14ac:dyDescent="0.2">
      <c r="A55"/>
      <c r="B55"/>
      <c r="C55"/>
      <c r="D55"/>
    </row>
    <row r="56" spans="1:4" s="1" customFormat="1" ht="12" customHeight="1" x14ac:dyDescent="0.2">
      <c r="A56"/>
      <c r="B56"/>
      <c r="C56"/>
      <c r="D56"/>
    </row>
    <row r="57" spans="1:4" s="1" customFormat="1" ht="12" customHeight="1" x14ac:dyDescent="0.2">
      <c r="A57"/>
      <c r="B57"/>
      <c r="C57"/>
      <c r="D57"/>
    </row>
    <row r="58" spans="1:4" s="1" customFormat="1" ht="14.25" customHeight="1" x14ac:dyDescent="0.2">
      <c r="A58" s="4"/>
      <c r="B58" s="4"/>
      <c r="C58" s="4"/>
      <c r="D58" s="4"/>
    </row>
    <row r="59" spans="1:4" s="1" customFormat="1" ht="14.25" customHeight="1" x14ac:dyDescent="0.2">
      <c r="A59" s="4"/>
      <c r="B59" s="4"/>
      <c r="C59" s="4"/>
      <c r="D59" s="4"/>
    </row>
    <row r="60" spans="1:4" s="1" customFormat="1" ht="14.25" customHeight="1" x14ac:dyDescent="0.2">
      <c r="A60" s="4"/>
      <c r="B60" s="4"/>
      <c r="C60" s="4"/>
      <c r="D60" s="4"/>
    </row>
    <row r="61" spans="1:4" s="1" customFormat="1" ht="14.25" customHeight="1" x14ac:dyDescent="0.2">
      <c r="A61" s="82" t="s">
        <v>98</v>
      </c>
      <c r="B61" s="83"/>
      <c r="C61" s="83"/>
      <c r="D61" s="83"/>
    </row>
    <row r="62" spans="1:4" s="1" customFormat="1" ht="20.25" customHeight="1" x14ac:dyDescent="0.2">
      <c r="A62" s="74" t="s">
        <v>99</v>
      </c>
      <c r="B62" s="84"/>
      <c r="C62" s="84"/>
      <c r="D62" s="84"/>
    </row>
    <row r="63" spans="1:4" s="1" customFormat="1" ht="20.25" customHeight="1" x14ac:dyDescent="0.2">
      <c r="A63" s="85" t="s">
        <v>100</v>
      </c>
      <c r="B63" s="86"/>
      <c r="C63" s="84"/>
      <c r="D63" s="84"/>
    </row>
    <row r="64" spans="1:4" s="1" customFormat="1" ht="18" customHeight="1" x14ac:dyDescent="0.2">
      <c r="A64" s="83"/>
      <c r="B64" s="83"/>
      <c r="C64" s="83"/>
      <c r="D64" s="87" t="s">
        <v>101</v>
      </c>
    </row>
    <row r="65" spans="1:4" s="1" customFormat="1" ht="18.75" customHeight="1" x14ac:dyDescent="0.2">
      <c r="A65" s="88" t="s">
        <v>2</v>
      </c>
      <c r="B65" s="89"/>
      <c r="C65" s="90" t="s">
        <v>90</v>
      </c>
      <c r="D65" s="51"/>
    </row>
    <row r="66" spans="1:4" s="1" customFormat="1" ht="18" customHeight="1" x14ac:dyDescent="0.2">
      <c r="A66" s="91" t="s">
        <v>73</v>
      </c>
      <c r="B66" s="92" t="s">
        <v>3</v>
      </c>
      <c r="C66" s="373" t="s">
        <v>4</v>
      </c>
      <c r="D66" s="373" t="s">
        <v>2</v>
      </c>
    </row>
    <row r="67" spans="1:4" s="1" customFormat="1" ht="18.75" customHeight="1" x14ac:dyDescent="0.2">
      <c r="A67" s="94">
        <v>2005</v>
      </c>
      <c r="B67" s="95"/>
      <c r="C67" s="374"/>
      <c r="D67" s="374"/>
    </row>
    <row r="68" spans="1:4" s="1" customFormat="1" ht="18.75" customHeight="1" x14ac:dyDescent="0.2">
      <c r="A68" s="96">
        <v>4200</v>
      </c>
      <c r="B68" s="97" t="s">
        <v>102</v>
      </c>
      <c r="C68" s="98">
        <v>1000</v>
      </c>
      <c r="D68" s="99">
        <v>2450</v>
      </c>
    </row>
    <row r="69" spans="1:4" s="1" customFormat="1" ht="18.75" customHeight="1" x14ac:dyDescent="0.2">
      <c r="A69" s="100">
        <v>194536</v>
      </c>
      <c r="B69" s="97" t="s">
        <v>103</v>
      </c>
      <c r="C69" s="98">
        <v>88000</v>
      </c>
      <c r="D69" s="100">
        <v>2100297</v>
      </c>
    </row>
    <row r="70" spans="1:4" s="1" customFormat="1" ht="18.75" customHeight="1" x14ac:dyDescent="0.2">
      <c r="A70" s="100">
        <v>28690</v>
      </c>
      <c r="B70" s="97" t="s">
        <v>104</v>
      </c>
      <c r="C70" s="98">
        <v>10000</v>
      </c>
      <c r="D70" s="100">
        <v>48738</v>
      </c>
    </row>
    <row r="71" spans="1:4" s="1" customFormat="1" ht="18.75" customHeight="1" x14ac:dyDescent="0.2">
      <c r="A71" s="100">
        <v>18135</v>
      </c>
      <c r="B71" s="97" t="s">
        <v>105</v>
      </c>
      <c r="C71" s="101" t="s">
        <v>69</v>
      </c>
      <c r="D71" s="100">
        <v>1144</v>
      </c>
    </row>
    <row r="72" spans="1:4" s="1" customFormat="1" ht="18.75" customHeight="1" x14ac:dyDescent="0.2">
      <c r="A72" s="100">
        <v>80785</v>
      </c>
      <c r="B72" s="97" t="s">
        <v>106</v>
      </c>
      <c r="C72" s="98">
        <v>113000</v>
      </c>
      <c r="D72" s="100">
        <v>183475</v>
      </c>
    </row>
    <row r="73" spans="1:4" s="1" customFormat="1" ht="18.75" customHeight="1" x14ac:dyDescent="0.2">
      <c r="A73" s="100">
        <v>4731</v>
      </c>
      <c r="B73" s="97" t="s">
        <v>107</v>
      </c>
      <c r="C73" s="98">
        <v>1000</v>
      </c>
      <c r="D73" s="100">
        <v>16401</v>
      </c>
    </row>
    <row r="74" spans="1:4" s="1" customFormat="1" ht="18.75" customHeight="1" x14ac:dyDescent="0.2">
      <c r="A74" s="100">
        <v>3197</v>
      </c>
      <c r="B74" s="97" t="s">
        <v>108</v>
      </c>
      <c r="C74" s="100">
        <v>3000</v>
      </c>
      <c r="D74" s="100">
        <v>11984</v>
      </c>
    </row>
    <row r="75" spans="1:4" s="1" customFormat="1" ht="18.75" customHeight="1" x14ac:dyDescent="0.2">
      <c r="A75" s="100">
        <v>566610</v>
      </c>
      <c r="B75" s="97" t="s">
        <v>109</v>
      </c>
      <c r="C75" s="98">
        <v>450000</v>
      </c>
      <c r="D75" s="100">
        <v>772260</v>
      </c>
    </row>
    <row r="76" spans="1:4" s="1" customFormat="1" ht="18.75" customHeight="1" x14ac:dyDescent="0.2">
      <c r="A76" s="100">
        <v>3578</v>
      </c>
      <c r="B76" s="97" t="s">
        <v>110</v>
      </c>
      <c r="C76" s="101" t="s">
        <v>69</v>
      </c>
      <c r="D76" s="100">
        <v>27</v>
      </c>
    </row>
    <row r="77" spans="1:4" s="1" customFormat="1" ht="18.75" customHeight="1" x14ac:dyDescent="0.2">
      <c r="A77" s="100">
        <v>55033</v>
      </c>
      <c r="B77" s="97" t="s">
        <v>111</v>
      </c>
      <c r="C77" s="98">
        <v>42000</v>
      </c>
      <c r="D77" s="102">
        <v>57855</v>
      </c>
    </row>
    <row r="78" spans="1:4" s="1" customFormat="1" ht="18.75" customHeight="1" x14ac:dyDescent="0.2">
      <c r="A78" s="100">
        <v>4309845</v>
      </c>
      <c r="B78" s="97" t="s">
        <v>112</v>
      </c>
      <c r="C78" s="98">
        <v>2984000</v>
      </c>
      <c r="D78" s="102">
        <v>5419583</v>
      </c>
    </row>
    <row r="79" spans="1:4" s="1" customFormat="1" ht="18.75" customHeight="1" x14ac:dyDescent="0.2">
      <c r="A79" s="103" t="s">
        <v>69</v>
      </c>
      <c r="B79" s="97" t="s">
        <v>113</v>
      </c>
      <c r="C79" s="101" t="s">
        <v>69</v>
      </c>
      <c r="D79" s="102">
        <v>285</v>
      </c>
    </row>
    <row r="80" spans="1:4" s="1" customFormat="1" ht="18.75" customHeight="1" x14ac:dyDescent="0.2">
      <c r="A80" s="100">
        <v>73729624</v>
      </c>
      <c r="B80" s="97" t="s">
        <v>114</v>
      </c>
      <c r="C80" s="102">
        <v>42478000</v>
      </c>
      <c r="D80" s="100">
        <v>78987504</v>
      </c>
    </row>
    <row r="81" spans="1:4" s="1" customFormat="1" ht="18.75" customHeight="1" x14ac:dyDescent="0.2">
      <c r="A81" s="100">
        <v>677052</v>
      </c>
      <c r="B81" s="97" t="s">
        <v>115</v>
      </c>
      <c r="C81" s="98">
        <v>850000</v>
      </c>
      <c r="D81" s="100">
        <v>1195926</v>
      </c>
    </row>
    <row r="82" spans="1:4" s="1" customFormat="1" ht="18.75" customHeight="1" x14ac:dyDescent="0.2">
      <c r="A82" s="100">
        <v>2179</v>
      </c>
      <c r="B82" s="97" t="s">
        <v>116</v>
      </c>
      <c r="C82" s="101" t="s">
        <v>69</v>
      </c>
      <c r="D82" s="100">
        <v>7754</v>
      </c>
    </row>
    <row r="83" spans="1:4" s="1" customFormat="1" ht="18.75" customHeight="1" x14ac:dyDescent="0.2">
      <c r="A83" s="100">
        <v>130272134</v>
      </c>
      <c r="B83" s="97" t="s">
        <v>117</v>
      </c>
      <c r="C83" s="102">
        <v>125752000</v>
      </c>
      <c r="D83" s="100">
        <v>170054272</v>
      </c>
    </row>
    <row r="84" spans="1:4" s="1" customFormat="1" ht="18.75" customHeight="1" x14ac:dyDescent="0.2">
      <c r="A84" s="103" t="s">
        <v>69</v>
      </c>
      <c r="B84" s="97" t="s">
        <v>118</v>
      </c>
      <c r="C84" s="101" t="s">
        <v>69</v>
      </c>
      <c r="D84" s="100">
        <v>10100</v>
      </c>
    </row>
    <row r="85" spans="1:4" s="1" customFormat="1" ht="18.75" customHeight="1" x14ac:dyDescent="0.2">
      <c r="A85" s="104"/>
      <c r="B85" s="105" t="s">
        <v>119</v>
      </c>
      <c r="C85" s="106"/>
      <c r="D85" s="104"/>
    </row>
    <row r="86" spans="1:4" s="1" customFormat="1" ht="18.75" customHeight="1" x14ac:dyDescent="0.2">
      <c r="A86" s="100">
        <v>305654336</v>
      </c>
      <c r="B86" s="97" t="s">
        <v>120</v>
      </c>
      <c r="C86" s="102">
        <v>229503000</v>
      </c>
      <c r="D86" s="100">
        <v>374480637</v>
      </c>
    </row>
    <row r="87" spans="1:4" s="1" customFormat="1" ht="18.75" customHeight="1" x14ac:dyDescent="0.2">
      <c r="A87" s="99">
        <v>5740059</v>
      </c>
      <c r="B87" s="97" t="s">
        <v>121</v>
      </c>
      <c r="C87" s="101" t="s">
        <v>69</v>
      </c>
      <c r="D87" s="98">
        <v>10933</v>
      </c>
    </row>
    <row r="88" spans="1:4" s="1" customFormat="1" ht="18.75" customHeight="1" x14ac:dyDescent="0.2">
      <c r="A88" s="103"/>
      <c r="B88" s="105" t="s">
        <v>122</v>
      </c>
      <c r="C88" s="101"/>
      <c r="D88" s="103"/>
    </row>
    <row r="89" spans="1:4" s="1" customFormat="1" ht="18.75" customHeight="1" x14ac:dyDescent="0.2">
      <c r="A89" s="99">
        <v>3203</v>
      </c>
      <c r="B89" s="97" t="s">
        <v>123</v>
      </c>
      <c r="C89" s="101" t="s">
        <v>69</v>
      </c>
      <c r="D89" s="101" t="s">
        <v>69</v>
      </c>
    </row>
    <row r="90" spans="1:4" s="1" customFormat="1" ht="18.75" customHeight="1" x14ac:dyDescent="0.2">
      <c r="A90" s="99">
        <v>12497</v>
      </c>
      <c r="B90" s="97" t="s">
        <v>124</v>
      </c>
      <c r="C90" s="101" t="s">
        <v>69</v>
      </c>
      <c r="D90" s="101" t="s">
        <v>69</v>
      </c>
    </row>
    <row r="91" spans="1:4" s="1" customFormat="1" ht="18.75" customHeight="1" x14ac:dyDescent="0.2">
      <c r="A91" s="99">
        <v>303</v>
      </c>
      <c r="B91" s="97" t="s">
        <v>125</v>
      </c>
      <c r="C91" s="101" t="s">
        <v>69</v>
      </c>
      <c r="D91" s="101" t="s">
        <v>69</v>
      </c>
    </row>
    <row r="92" spans="1:4" s="1" customFormat="1" ht="18.75" customHeight="1" x14ac:dyDescent="0.2">
      <c r="A92" s="99">
        <v>40881</v>
      </c>
      <c r="B92" s="97" t="s">
        <v>126</v>
      </c>
      <c r="C92" s="101" t="s">
        <v>69</v>
      </c>
      <c r="D92" s="101" t="s">
        <v>69</v>
      </c>
    </row>
    <row r="93" spans="1:4" s="1" customFormat="1" ht="18.75" customHeight="1" x14ac:dyDescent="0.2">
      <c r="A93" s="107" t="s">
        <v>69</v>
      </c>
      <c r="B93" s="108" t="s">
        <v>127</v>
      </c>
      <c r="C93" s="98">
        <v>3129000</v>
      </c>
      <c r="D93" s="103" t="s">
        <v>69</v>
      </c>
    </row>
    <row r="94" spans="1:4" s="1" customFormat="1" ht="23.25" x14ac:dyDescent="0.2">
      <c r="A94" s="109">
        <f>SUM(A9:A41,A68:A93)</f>
        <v>888253172</v>
      </c>
      <c r="B94" s="110" t="s">
        <v>128</v>
      </c>
      <c r="C94" s="111">
        <f>SUM(C9:C93)</f>
        <v>642999999</v>
      </c>
      <c r="D94" s="111">
        <f>SUM(D9:D93)</f>
        <v>1073428572</v>
      </c>
    </row>
    <row r="95" spans="1:4" s="1" customFormat="1" ht="18" customHeight="1" x14ac:dyDescent="0.2">
      <c r="A95" s="371"/>
      <c r="B95" s="371"/>
      <c r="C95" s="371"/>
      <c r="D95" s="371"/>
    </row>
    <row r="96" spans="1:4" s="1" customFormat="1" ht="14.25" x14ac:dyDescent="0.2">
      <c r="A96" s="372"/>
      <c r="B96" s="372"/>
      <c r="C96" s="372"/>
      <c r="D96" s="372"/>
    </row>
    <row r="97" spans="1:4" s="1" customFormat="1" ht="14.25" x14ac:dyDescent="0.2">
      <c r="A97" s="372"/>
      <c r="B97" s="372"/>
      <c r="C97" s="372"/>
      <c r="D97" s="372"/>
    </row>
    <row r="98" spans="1:4" s="1" customFormat="1" x14ac:dyDescent="0.2"/>
    <row r="99" spans="1:4" s="1" customFormat="1" x14ac:dyDescent="0.2"/>
    <row r="100" spans="1:4" s="1" customFormat="1" x14ac:dyDescent="0.2"/>
    <row r="101" spans="1:4" s="1" customFormat="1" x14ac:dyDescent="0.2"/>
    <row r="102" spans="1:4" s="1" customFormat="1" x14ac:dyDescent="0.2"/>
    <row r="103" spans="1:4" s="1" customFormat="1" x14ac:dyDescent="0.2"/>
    <row r="104" spans="1:4" s="1" customFormat="1" ht="22.5" customHeight="1" x14ac:dyDescent="0.2">
      <c r="A104"/>
      <c r="B104" s="80" t="s">
        <v>166</v>
      </c>
      <c r="C104"/>
      <c r="D104"/>
    </row>
    <row r="105" spans="1:4" s="1" customFormat="1" x14ac:dyDescent="0.2"/>
    <row r="106" spans="1:4" s="1" customFormat="1" x14ac:dyDescent="0.2"/>
    <row r="107" spans="1:4" s="1" customFormat="1" x14ac:dyDescent="0.2"/>
    <row r="108" spans="1:4" s="1" customFormat="1" x14ac:dyDescent="0.2"/>
    <row r="109" spans="1:4" s="1" customFormat="1" x14ac:dyDescent="0.2"/>
    <row r="110" spans="1:4" s="1" customFormat="1" x14ac:dyDescent="0.2"/>
    <row r="111" spans="1:4" s="1" customFormat="1" x14ac:dyDescent="0.2"/>
    <row r="112" spans="1:4" s="1" customFormat="1" x14ac:dyDescent="0.2"/>
  </sheetData>
  <mergeCells count="7">
    <mergeCell ref="A95:D95"/>
    <mergeCell ref="A96:D96"/>
    <mergeCell ref="A97:D97"/>
    <mergeCell ref="C7:C8"/>
    <mergeCell ref="D7:D8"/>
    <mergeCell ref="C66:C67"/>
    <mergeCell ref="D66:D6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5"/>
  <sheetViews>
    <sheetView rightToLeft="1" topLeftCell="A127" workbookViewId="0">
      <selection sqref="A1:IV65536"/>
    </sheetView>
  </sheetViews>
  <sheetFormatPr defaultRowHeight="12.75" x14ac:dyDescent="0.2"/>
  <cols>
    <col min="1" max="1" width="13.140625" customWidth="1"/>
    <col min="2" max="2" width="3.7109375" customWidth="1"/>
    <col min="3" max="3" width="53.28515625" customWidth="1"/>
    <col min="4" max="4" width="13.42578125" customWidth="1"/>
    <col min="5" max="5" width="14.140625" customWidth="1"/>
  </cols>
  <sheetData>
    <row r="2" spans="1:5" s="1" customFormat="1" ht="23.25" x14ac:dyDescent="0.2">
      <c r="A2" s="82" t="s">
        <v>208</v>
      </c>
      <c r="B2" s="83"/>
      <c r="C2" s="83"/>
      <c r="D2" s="83"/>
      <c r="E2" s="83"/>
    </row>
    <row r="3" spans="1:5" s="1" customFormat="1" ht="19.5" customHeight="1" x14ac:dyDescent="0.2">
      <c r="A3" s="112" t="s">
        <v>209</v>
      </c>
      <c r="B3" s="190"/>
      <c r="C3" s="190"/>
      <c r="D3" s="190"/>
      <c r="E3" s="190"/>
    </row>
    <row r="4" spans="1:5" s="1" customFormat="1" ht="19.5" customHeight="1" x14ac:dyDescent="0.2">
      <c r="A4" s="112" t="s">
        <v>210</v>
      </c>
      <c r="B4" s="190"/>
      <c r="C4" s="190"/>
      <c r="D4" s="190"/>
      <c r="E4" s="190"/>
    </row>
    <row r="5" spans="1:5" s="1" customFormat="1" ht="19.5" customHeight="1" x14ac:dyDescent="0.2">
      <c r="A5" s="112" t="s">
        <v>211</v>
      </c>
      <c r="B5" s="190"/>
      <c r="C5" s="190"/>
      <c r="D5" s="190"/>
      <c r="E5" s="190"/>
    </row>
    <row r="6" spans="1:5" s="1" customFormat="1" ht="19.5" customHeight="1" x14ac:dyDescent="0.2">
      <c r="A6" s="83"/>
      <c r="B6" s="191"/>
      <c r="C6" s="83"/>
      <c r="D6" s="83"/>
      <c r="E6" s="87" t="s">
        <v>101</v>
      </c>
    </row>
    <row r="7" spans="1:5" s="1" customFormat="1" ht="19.5" customHeight="1" x14ac:dyDescent="0.2">
      <c r="A7" s="88" t="s">
        <v>171</v>
      </c>
      <c r="B7" s="192"/>
      <c r="C7" s="193"/>
      <c r="D7" s="45" t="s">
        <v>90</v>
      </c>
      <c r="E7" s="194"/>
    </row>
    <row r="8" spans="1:5" s="1" customFormat="1" ht="19.5" customHeight="1" x14ac:dyDescent="0.2">
      <c r="A8" s="91" t="s">
        <v>73</v>
      </c>
      <c r="B8" s="42" t="s">
        <v>3</v>
      </c>
      <c r="C8" s="195"/>
      <c r="D8" s="373" t="s">
        <v>4</v>
      </c>
      <c r="E8" s="373" t="s">
        <v>171</v>
      </c>
    </row>
    <row r="9" spans="1:5" s="1" customFormat="1" ht="18.75" customHeight="1" x14ac:dyDescent="0.2">
      <c r="A9" s="91">
        <v>2005</v>
      </c>
      <c r="B9" s="196"/>
      <c r="C9" s="197"/>
      <c r="D9" s="374"/>
      <c r="E9" s="374"/>
    </row>
    <row r="10" spans="1:5" s="1" customFormat="1" ht="21" customHeight="1" x14ac:dyDescent="0.2">
      <c r="A10" s="198"/>
      <c r="B10" s="199" t="s">
        <v>7</v>
      </c>
      <c r="C10" s="200" t="s">
        <v>184</v>
      </c>
      <c r="D10" s="198"/>
      <c r="E10" s="198"/>
    </row>
    <row r="11" spans="1:5" s="1" customFormat="1" ht="19.5" customHeight="1" x14ac:dyDescent="0.2">
      <c r="A11" s="99">
        <v>92707</v>
      </c>
      <c r="B11" s="39"/>
      <c r="C11" s="201" t="s">
        <v>132</v>
      </c>
      <c r="D11" s="99">
        <v>550000</v>
      </c>
      <c r="E11" s="103" t="s">
        <v>69</v>
      </c>
    </row>
    <row r="12" spans="1:5" s="1" customFormat="1" ht="19.5" customHeight="1" x14ac:dyDescent="0.2">
      <c r="A12" s="99">
        <v>7376</v>
      </c>
      <c r="B12" s="39"/>
      <c r="C12" s="201" t="s">
        <v>133</v>
      </c>
      <c r="D12" s="103" t="s">
        <v>69</v>
      </c>
      <c r="E12" s="99">
        <v>440</v>
      </c>
    </row>
    <row r="13" spans="1:5" s="1" customFormat="1" ht="19.5" customHeight="1" x14ac:dyDescent="0.2">
      <c r="A13" s="99">
        <v>1004</v>
      </c>
      <c r="B13" s="39"/>
      <c r="C13" s="201" t="s">
        <v>134</v>
      </c>
      <c r="D13" s="99">
        <v>1000</v>
      </c>
      <c r="E13" s="99">
        <v>2111</v>
      </c>
    </row>
    <row r="14" spans="1:5" s="1" customFormat="1" ht="19.5" customHeight="1" x14ac:dyDescent="0.2">
      <c r="A14" s="99">
        <v>509069</v>
      </c>
      <c r="B14" s="39"/>
      <c r="C14" s="201" t="s">
        <v>135</v>
      </c>
      <c r="D14" s="99">
        <v>302000</v>
      </c>
      <c r="E14" s="99">
        <v>306477</v>
      </c>
    </row>
    <row r="15" spans="1:5" s="1" customFormat="1" ht="19.5" customHeight="1" x14ac:dyDescent="0.2">
      <c r="A15" s="99">
        <v>124571113</v>
      </c>
      <c r="B15" s="39"/>
      <c r="C15" s="201" t="s">
        <v>136</v>
      </c>
      <c r="D15" s="99">
        <v>84349000</v>
      </c>
      <c r="E15" s="99">
        <v>173514753</v>
      </c>
    </row>
    <row r="16" spans="1:5" s="1" customFormat="1" ht="19.5" customHeight="1" x14ac:dyDescent="0.2">
      <c r="A16" s="99">
        <v>2146177</v>
      </c>
      <c r="B16" s="39"/>
      <c r="C16" s="201" t="s">
        <v>137</v>
      </c>
      <c r="D16" s="99">
        <v>2000000</v>
      </c>
      <c r="E16" s="99">
        <v>1997483</v>
      </c>
    </row>
    <row r="17" spans="1:5" s="1" customFormat="1" ht="20.25" customHeight="1" x14ac:dyDescent="0.2">
      <c r="A17" s="99">
        <v>6979</v>
      </c>
      <c r="B17" s="39"/>
      <c r="C17" s="201" t="s">
        <v>151</v>
      </c>
      <c r="D17" s="99">
        <v>1000</v>
      </c>
      <c r="E17" s="99">
        <v>23522</v>
      </c>
    </row>
    <row r="18" spans="1:5" s="1" customFormat="1" ht="19.5" customHeight="1" x14ac:dyDescent="0.2">
      <c r="A18" s="99">
        <v>1006932</v>
      </c>
      <c r="B18" s="39"/>
      <c r="C18" s="202" t="s">
        <v>212</v>
      </c>
      <c r="D18" s="99">
        <v>733000</v>
      </c>
      <c r="E18" s="99">
        <v>725709</v>
      </c>
    </row>
    <row r="19" spans="1:5" s="1" customFormat="1" ht="19.5" customHeight="1" x14ac:dyDescent="0.2">
      <c r="A19" s="103" t="s">
        <v>69</v>
      </c>
      <c r="B19" s="39"/>
      <c r="C19" s="202" t="s">
        <v>156</v>
      </c>
      <c r="D19" s="103" t="s">
        <v>69</v>
      </c>
      <c r="E19" s="99">
        <v>2500</v>
      </c>
    </row>
    <row r="20" spans="1:5" s="1" customFormat="1" ht="19.5" customHeight="1" x14ac:dyDescent="0.2">
      <c r="A20" s="99">
        <v>5045</v>
      </c>
      <c r="B20" s="39"/>
      <c r="C20" s="201" t="s">
        <v>157</v>
      </c>
      <c r="D20" s="99">
        <v>6000</v>
      </c>
      <c r="E20" s="99">
        <v>20094</v>
      </c>
    </row>
    <row r="21" spans="1:5" s="1" customFormat="1" ht="19.5" customHeight="1" x14ac:dyDescent="0.2">
      <c r="A21" s="99">
        <v>133924</v>
      </c>
      <c r="B21" s="39"/>
      <c r="C21" s="201" t="s">
        <v>213</v>
      </c>
      <c r="D21" s="99">
        <v>83000</v>
      </c>
      <c r="E21" s="99">
        <v>76330</v>
      </c>
    </row>
    <row r="22" spans="1:5" s="1" customFormat="1" ht="19.5" customHeight="1" x14ac:dyDescent="0.2">
      <c r="A22" s="99">
        <v>4200</v>
      </c>
      <c r="B22" s="39"/>
      <c r="C22" s="201" t="s">
        <v>214</v>
      </c>
      <c r="D22" s="99">
        <v>1000</v>
      </c>
      <c r="E22" s="99">
        <v>2450</v>
      </c>
    </row>
    <row r="23" spans="1:5" s="1" customFormat="1" ht="19.5" customHeight="1" x14ac:dyDescent="0.2">
      <c r="A23" s="99">
        <v>4731</v>
      </c>
      <c r="B23" s="39"/>
      <c r="C23" s="201" t="s">
        <v>107</v>
      </c>
      <c r="D23" s="99">
        <v>1000</v>
      </c>
      <c r="E23" s="99">
        <v>16401</v>
      </c>
    </row>
    <row r="24" spans="1:5" s="1" customFormat="1" ht="19.5" customHeight="1" x14ac:dyDescent="0.2">
      <c r="A24" s="99">
        <v>3197</v>
      </c>
      <c r="B24" s="39"/>
      <c r="C24" s="201" t="s">
        <v>108</v>
      </c>
      <c r="D24" s="99">
        <v>3000</v>
      </c>
      <c r="E24" s="99">
        <v>11984</v>
      </c>
    </row>
    <row r="25" spans="1:5" s="1" customFormat="1" ht="19.5" customHeight="1" x14ac:dyDescent="0.2">
      <c r="A25" s="99">
        <v>3578</v>
      </c>
      <c r="B25" s="39"/>
      <c r="C25" s="201" t="s">
        <v>110</v>
      </c>
      <c r="D25" s="103" t="s">
        <v>69</v>
      </c>
      <c r="E25" s="99">
        <v>27</v>
      </c>
    </row>
    <row r="26" spans="1:5" s="1" customFormat="1" ht="21.75" customHeight="1" x14ac:dyDescent="0.2">
      <c r="A26" s="96">
        <f>SUM(A11:A25)</f>
        <v>128496032</v>
      </c>
      <c r="B26" s="203"/>
      <c r="C26" s="13" t="s">
        <v>185</v>
      </c>
      <c r="D26" s="96">
        <f>SUM(D11:D25)</f>
        <v>88030000</v>
      </c>
      <c r="E26" s="96">
        <f>SUM(E11:E25)</f>
        <v>176700281</v>
      </c>
    </row>
    <row r="27" spans="1:5" s="1" customFormat="1" ht="20.25" customHeight="1" x14ac:dyDescent="0.2">
      <c r="A27" s="96"/>
      <c r="B27" s="37" t="s">
        <v>10</v>
      </c>
      <c r="C27" s="200" t="s">
        <v>215</v>
      </c>
      <c r="D27" s="96"/>
      <c r="E27" s="96"/>
    </row>
    <row r="28" spans="1:5" s="1" customFormat="1" ht="20.25" customHeight="1" x14ac:dyDescent="0.2">
      <c r="A28" s="99">
        <v>9000</v>
      </c>
      <c r="B28" s="37"/>
      <c r="C28" s="201" t="s">
        <v>216</v>
      </c>
      <c r="D28" s="99">
        <v>10000</v>
      </c>
      <c r="E28" s="99">
        <v>33096</v>
      </c>
    </row>
    <row r="29" spans="1:5" s="1" customFormat="1" ht="19.5" customHeight="1" x14ac:dyDescent="0.2">
      <c r="A29" s="99">
        <v>207039</v>
      </c>
      <c r="B29" s="39"/>
      <c r="C29" s="201" t="s">
        <v>138</v>
      </c>
      <c r="D29" s="99">
        <v>96000</v>
      </c>
      <c r="E29" s="99">
        <v>163060</v>
      </c>
    </row>
    <row r="30" spans="1:5" s="1" customFormat="1" ht="19.5" customHeight="1" x14ac:dyDescent="0.2">
      <c r="A30" s="99">
        <v>1691946</v>
      </c>
      <c r="B30" s="39"/>
      <c r="C30" s="201" t="s">
        <v>143</v>
      </c>
      <c r="D30" s="99">
        <v>1500000</v>
      </c>
      <c r="E30" s="99">
        <v>1800451</v>
      </c>
    </row>
    <row r="31" spans="1:5" s="1" customFormat="1" ht="19.5" customHeight="1" x14ac:dyDescent="0.2">
      <c r="A31" s="99">
        <v>12792</v>
      </c>
      <c r="B31" s="39"/>
      <c r="C31" s="201" t="s">
        <v>153</v>
      </c>
      <c r="D31" s="99">
        <v>2000</v>
      </c>
      <c r="E31" s="99">
        <v>15335</v>
      </c>
    </row>
    <row r="32" spans="1:5" s="1" customFormat="1" ht="19.5" customHeight="1" x14ac:dyDescent="0.2">
      <c r="A32" s="99">
        <v>566610</v>
      </c>
      <c r="B32" s="39"/>
      <c r="C32" s="201" t="s">
        <v>217</v>
      </c>
      <c r="D32" s="99">
        <v>450000</v>
      </c>
      <c r="E32" s="99">
        <v>772260</v>
      </c>
    </row>
    <row r="33" spans="1:5" s="1" customFormat="1" ht="19.5" customHeight="1" x14ac:dyDescent="0.2">
      <c r="A33" s="99">
        <v>677052</v>
      </c>
      <c r="B33" s="39"/>
      <c r="C33" s="201" t="s">
        <v>115</v>
      </c>
      <c r="D33" s="99">
        <v>850000</v>
      </c>
      <c r="E33" s="99">
        <v>1195926</v>
      </c>
    </row>
    <row r="34" spans="1:5" s="1" customFormat="1" ht="19.5" customHeight="1" x14ac:dyDescent="0.2">
      <c r="A34" s="99">
        <v>2179</v>
      </c>
      <c r="B34" s="39"/>
      <c r="C34" s="204" t="s">
        <v>116</v>
      </c>
      <c r="D34" s="103" t="s">
        <v>69</v>
      </c>
      <c r="E34" s="99">
        <v>7754</v>
      </c>
    </row>
    <row r="35" spans="1:5" s="1" customFormat="1" ht="19.5" customHeight="1" x14ac:dyDescent="0.2">
      <c r="A35" s="99">
        <v>130272134</v>
      </c>
      <c r="B35" s="39"/>
      <c r="C35" s="201" t="s">
        <v>117</v>
      </c>
      <c r="D35" s="99">
        <v>125752000</v>
      </c>
      <c r="E35" s="99">
        <v>170054272</v>
      </c>
    </row>
    <row r="36" spans="1:5" s="1" customFormat="1" ht="21.75" customHeight="1" x14ac:dyDescent="0.2">
      <c r="A36" s="205">
        <f>SUM(A28:A35)</f>
        <v>133438752</v>
      </c>
      <c r="B36" s="203"/>
      <c r="C36" s="12" t="s">
        <v>218</v>
      </c>
      <c r="D36" s="205">
        <f>SUM(D28:D35)</f>
        <v>128660000</v>
      </c>
      <c r="E36" s="205">
        <f>SUM(E28:E35)</f>
        <v>174042154</v>
      </c>
    </row>
    <row r="37" spans="1:5" s="1" customFormat="1" ht="18" customHeight="1" x14ac:dyDescent="0.2">
      <c r="A37"/>
      <c r="B37"/>
      <c r="C37"/>
      <c r="D37"/>
      <c r="E37"/>
    </row>
    <row r="38" spans="1:5" s="1" customFormat="1" ht="12.75" customHeight="1" x14ac:dyDescent="0.2">
      <c r="A38"/>
      <c r="B38"/>
      <c r="C38"/>
      <c r="D38"/>
      <c r="E38"/>
    </row>
    <row r="39" spans="1:5" s="1" customFormat="1" ht="12.75" customHeight="1" x14ac:dyDescent="0.2">
      <c r="A39"/>
      <c r="B39"/>
      <c r="C39"/>
      <c r="D39"/>
      <c r="E39"/>
    </row>
    <row r="40" spans="1:5" s="1" customFormat="1" ht="12.75" customHeight="1" x14ac:dyDescent="0.2">
      <c r="A40"/>
      <c r="B40"/>
      <c r="C40" s="189" t="s">
        <v>219</v>
      </c>
      <c r="D40"/>
      <c r="E40"/>
    </row>
    <row r="41" spans="1:5" s="1" customFormat="1" ht="12.75" customHeight="1" x14ac:dyDescent="0.2">
      <c r="A41"/>
      <c r="B41"/>
      <c r="C41"/>
      <c r="D41"/>
      <c r="E41"/>
    </row>
    <row r="42" spans="1:5" s="1" customFormat="1" ht="12.75" customHeight="1" x14ac:dyDescent="0.2">
      <c r="A42"/>
      <c r="B42"/>
      <c r="C42"/>
      <c r="D42"/>
      <c r="E42"/>
    </row>
    <row r="43" spans="1:5" s="1" customFormat="1" ht="12.75" customHeight="1" x14ac:dyDescent="0.2">
      <c r="A43"/>
      <c r="B43"/>
      <c r="C43"/>
      <c r="D43"/>
      <c r="E43"/>
    </row>
    <row r="44" spans="1:5" s="1" customFormat="1" ht="12.75" customHeight="1" x14ac:dyDescent="0.2">
      <c r="A44"/>
      <c r="B44"/>
      <c r="C44"/>
      <c r="D44"/>
      <c r="E44"/>
    </row>
    <row r="45" spans="1:5" s="1" customFormat="1" ht="12.75" customHeight="1" x14ac:dyDescent="0.2">
      <c r="A45"/>
      <c r="B45"/>
      <c r="C45"/>
      <c r="D45"/>
      <c r="E45"/>
    </row>
    <row r="46" spans="1:5" s="1" customFormat="1" ht="12.75" customHeight="1" x14ac:dyDescent="0.2">
      <c r="A46"/>
      <c r="B46"/>
      <c r="C46"/>
      <c r="D46"/>
      <c r="E46"/>
    </row>
    <row r="47" spans="1:5" s="1" customFormat="1" ht="16.5" customHeight="1" x14ac:dyDescent="0.2">
      <c r="B47" s="83"/>
      <c r="C47" s="206"/>
      <c r="D47" s="83"/>
      <c r="E47" s="83"/>
    </row>
    <row r="48" spans="1:5" s="1" customFormat="1" ht="16.5" customHeight="1" x14ac:dyDescent="0.2">
      <c r="B48" s="83"/>
      <c r="C48" s="83"/>
      <c r="D48" s="83"/>
      <c r="E48" s="83"/>
    </row>
    <row r="49" spans="1:5" s="1" customFormat="1" ht="16.5" customHeight="1" x14ac:dyDescent="0.2">
      <c r="B49" s="83"/>
      <c r="C49" s="83"/>
      <c r="D49" s="83"/>
      <c r="E49" s="83"/>
    </row>
    <row r="50" spans="1:5" s="1" customFormat="1" ht="27" customHeight="1" x14ac:dyDescent="0.2">
      <c r="B50" s="83"/>
      <c r="C50" s="83"/>
      <c r="D50" s="83"/>
      <c r="E50" s="83"/>
    </row>
    <row r="51" spans="1:5" s="1" customFormat="1" ht="16.5" customHeight="1" x14ac:dyDescent="0.2">
      <c r="A51" s="82"/>
      <c r="B51" s="83"/>
      <c r="C51" s="83"/>
      <c r="D51" s="83"/>
      <c r="E51" s="83"/>
    </row>
    <row r="52" spans="1:5" s="1" customFormat="1" ht="16.5" customHeight="1" x14ac:dyDescent="0.2">
      <c r="A52" s="82"/>
      <c r="B52" s="83"/>
      <c r="C52" s="83"/>
      <c r="D52" s="83"/>
      <c r="E52" s="83"/>
    </row>
    <row r="53" spans="1:5" s="1" customFormat="1" ht="16.5" customHeight="1" x14ac:dyDescent="0.2">
      <c r="A53" s="82" t="s">
        <v>220</v>
      </c>
      <c r="B53" s="83"/>
      <c r="C53" s="83"/>
      <c r="D53" s="83"/>
      <c r="E53" s="83"/>
    </row>
    <row r="54" spans="1:5" s="1" customFormat="1" ht="18.75" customHeight="1" x14ac:dyDescent="0.2">
      <c r="A54" s="207" t="s">
        <v>221</v>
      </c>
      <c r="B54" s="190"/>
      <c r="C54" s="190"/>
      <c r="D54" s="190"/>
      <c r="E54" s="190"/>
    </row>
    <row r="55" spans="1:5" s="1" customFormat="1" ht="19.5" customHeight="1" x14ac:dyDescent="0.2">
      <c r="A55" s="112" t="s">
        <v>210</v>
      </c>
      <c r="B55" s="190"/>
      <c r="C55" s="190"/>
      <c r="D55" s="190"/>
      <c r="E55" s="190"/>
    </row>
    <row r="56" spans="1:5" s="1" customFormat="1" ht="19.5" customHeight="1" x14ac:dyDescent="0.2">
      <c r="A56" s="112" t="s">
        <v>211</v>
      </c>
      <c r="B56" s="190"/>
      <c r="C56" s="190"/>
      <c r="D56" s="190"/>
      <c r="E56" s="190"/>
    </row>
    <row r="57" spans="1:5" s="1" customFormat="1" ht="16.5" customHeight="1" x14ac:dyDescent="0.2">
      <c r="A57" s="83"/>
      <c r="B57" s="191"/>
      <c r="C57" s="83"/>
      <c r="D57" s="83"/>
      <c r="E57" s="87" t="s">
        <v>101</v>
      </c>
    </row>
    <row r="58" spans="1:5" s="1" customFormat="1" ht="16.5" customHeight="1" x14ac:dyDescent="0.2">
      <c r="A58" s="88" t="s">
        <v>171</v>
      </c>
      <c r="B58" s="192"/>
      <c r="C58" s="193"/>
      <c r="D58" s="45" t="s">
        <v>90</v>
      </c>
      <c r="E58" s="194"/>
    </row>
    <row r="59" spans="1:5" s="1" customFormat="1" ht="18" customHeight="1" x14ac:dyDescent="0.2">
      <c r="A59" s="91" t="s">
        <v>73</v>
      </c>
      <c r="B59" s="42" t="s">
        <v>3</v>
      </c>
      <c r="C59" s="195"/>
      <c r="D59" s="373" t="s">
        <v>4</v>
      </c>
      <c r="E59" s="373" t="s">
        <v>171</v>
      </c>
    </row>
    <row r="60" spans="1:5" s="1" customFormat="1" ht="15" customHeight="1" x14ac:dyDescent="0.2">
      <c r="A60" s="91">
        <v>2005</v>
      </c>
      <c r="B60" s="196"/>
      <c r="C60" s="197"/>
      <c r="D60" s="374"/>
      <c r="E60" s="374"/>
    </row>
    <row r="61" spans="1:5" s="1" customFormat="1" ht="18.75" customHeight="1" x14ac:dyDescent="0.2">
      <c r="A61" s="208"/>
      <c r="B61" s="37" t="s">
        <v>11</v>
      </c>
      <c r="C61" s="200" t="s">
        <v>222</v>
      </c>
      <c r="D61" s="208"/>
      <c r="E61" s="208"/>
    </row>
    <row r="62" spans="1:5" s="1" customFormat="1" ht="18.75" customHeight="1" x14ac:dyDescent="0.2">
      <c r="A62" s="103" t="s">
        <v>69</v>
      </c>
      <c r="B62" s="37"/>
      <c r="C62" s="204" t="s">
        <v>223</v>
      </c>
      <c r="D62" s="103" t="s">
        <v>69</v>
      </c>
      <c r="E62" s="99">
        <v>3529</v>
      </c>
    </row>
    <row r="63" spans="1:5" s="1" customFormat="1" ht="18" customHeight="1" x14ac:dyDescent="0.2">
      <c r="A63" s="99">
        <v>693398</v>
      </c>
      <c r="B63" s="39"/>
      <c r="C63" s="204" t="s">
        <v>145</v>
      </c>
      <c r="D63" s="99">
        <v>579000</v>
      </c>
      <c r="E63" s="99">
        <v>1163800</v>
      </c>
    </row>
    <row r="64" spans="1:5" s="1" customFormat="1" ht="18" customHeight="1" x14ac:dyDescent="0.2">
      <c r="A64" s="99">
        <v>295107</v>
      </c>
      <c r="B64" s="39"/>
      <c r="C64" s="204" t="s">
        <v>160</v>
      </c>
      <c r="D64" s="99">
        <v>1115000</v>
      </c>
      <c r="E64" s="99">
        <v>366153</v>
      </c>
    </row>
    <row r="65" spans="1:5" s="1" customFormat="1" ht="18" customHeight="1" x14ac:dyDescent="0.2">
      <c r="A65" s="99">
        <v>6661</v>
      </c>
      <c r="B65" s="39"/>
      <c r="C65" s="202" t="s">
        <v>224</v>
      </c>
      <c r="D65" s="103" t="s">
        <v>69</v>
      </c>
      <c r="E65" s="99">
        <v>3245</v>
      </c>
    </row>
    <row r="66" spans="1:5" s="1" customFormat="1" ht="18" customHeight="1" x14ac:dyDescent="0.2">
      <c r="A66" s="99">
        <v>198177</v>
      </c>
      <c r="B66" s="39"/>
      <c r="C66" s="201" t="s">
        <v>164</v>
      </c>
      <c r="D66" s="103" t="s">
        <v>69</v>
      </c>
      <c r="E66" s="99">
        <v>189069</v>
      </c>
    </row>
    <row r="67" spans="1:5" s="1" customFormat="1" ht="18" customHeight="1" x14ac:dyDescent="0.2">
      <c r="A67" s="99">
        <v>194536</v>
      </c>
      <c r="B67" s="39"/>
      <c r="C67" s="201" t="s">
        <v>225</v>
      </c>
      <c r="D67" s="99">
        <v>88000</v>
      </c>
      <c r="E67" s="99">
        <v>2100297</v>
      </c>
    </row>
    <row r="68" spans="1:5" s="1" customFormat="1" ht="18" customHeight="1" x14ac:dyDescent="0.2">
      <c r="A68" s="99">
        <v>83</v>
      </c>
      <c r="B68" s="39"/>
      <c r="C68" s="201" t="s">
        <v>226</v>
      </c>
      <c r="D68" s="99">
        <v>1000</v>
      </c>
      <c r="E68" s="99">
        <v>23</v>
      </c>
    </row>
    <row r="69" spans="1:5" s="1" customFormat="1" ht="18" customHeight="1" x14ac:dyDescent="0.2">
      <c r="A69" s="103" t="s">
        <v>69</v>
      </c>
      <c r="B69" s="39"/>
      <c r="C69" s="201" t="s">
        <v>227</v>
      </c>
      <c r="D69" s="103" t="s">
        <v>69</v>
      </c>
      <c r="E69" s="99">
        <v>285</v>
      </c>
    </row>
    <row r="70" spans="1:5" s="1" customFormat="1" ht="18" customHeight="1" x14ac:dyDescent="0.2">
      <c r="A70" s="99">
        <v>498380</v>
      </c>
      <c r="B70" s="39"/>
      <c r="C70" s="201" t="s">
        <v>228</v>
      </c>
      <c r="D70" s="99">
        <v>94000</v>
      </c>
      <c r="E70" s="99">
        <v>495318</v>
      </c>
    </row>
    <row r="71" spans="1:5" s="1" customFormat="1" ht="18" customHeight="1" x14ac:dyDescent="0.2">
      <c r="A71" s="99"/>
      <c r="B71" s="39"/>
      <c r="C71" s="209" t="s">
        <v>122</v>
      </c>
      <c r="D71" s="99"/>
      <c r="E71" s="99"/>
    </row>
    <row r="72" spans="1:5" s="1" customFormat="1" ht="18" customHeight="1" x14ac:dyDescent="0.2">
      <c r="A72" s="99">
        <v>12497</v>
      </c>
      <c r="B72" s="39"/>
      <c r="C72" s="201" t="s">
        <v>229</v>
      </c>
      <c r="D72" s="103" t="s">
        <v>69</v>
      </c>
      <c r="E72" s="103" t="s">
        <v>69</v>
      </c>
    </row>
    <row r="73" spans="1:5" s="1" customFormat="1" ht="18" customHeight="1" x14ac:dyDescent="0.2">
      <c r="A73" s="99">
        <v>40881</v>
      </c>
      <c r="B73" s="39"/>
      <c r="C73" s="201" t="s">
        <v>103</v>
      </c>
      <c r="D73" s="103" t="s">
        <v>69</v>
      </c>
      <c r="E73" s="103" t="s">
        <v>69</v>
      </c>
    </row>
    <row r="74" spans="1:5" s="1" customFormat="1" ht="19.5" customHeight="1" x14ac:dyDescent="0.2">
      <c r="A74" s="99">
        <v>303</v>
      </c>
      <c r="B74" s="39"/>
      <c r="C74" s="201" t="s">
        <v>230</v>
      </c>
      <c r="D74" s="103" t="s">
        <v>69</v>
      </c>
      <c r="E74" s="103" t="s">
        <v>69</v>
      </c>
    </row>
    <row r="75" spans="1:5" s="1" customFormat="1" ht="17.25" customHeight="1" x14ac:dyDescent="0.2">
      <c r="A75" s="205">
        <f>SUM(A63:A74)</f>
        <v>1940023</v>
      </c>
      <c r="B75" s="203"/>
      <c r="C75" s="12" t="s">
        <v>231</v>
      </c>
      <c r="D75" s="205">
        <f>SUM(D63:D73)</f>
        <v>1877000</v>
      </c>
      <c r="E75" s="205">
        <f>SUM(E62:E74)</f>
        <v>4321719</v>
      </c>
    </row>
    <row r="76" spans="1:5" s="1" customFormat="1" ht="16.5" customHeight="1" x14ac:dyDescent="0.2">
      <c r="A76" s="96"/>
      <c r="B76" s="199" t="s">
        <v>13</v>
      </c>
      <c r="C76" s="200" t="s">
        <v>186</v>
      </c>
      <c r="D76" s="96"/>
      <c r="E76" s="96"/>
    </row>
    <row r="77" spans="1:5" s="1" customFormat="1" ht="17.25" customHeight="1" x14ac:dyDescent="0.2">
      <c r="A77" s="99">
        <v>9938369</v>
      </c>
      <c r="B77" s="39"/>
      <c r="C77" s="201" t="s">
        <v>144</v>
      </c>
      <c r="D77" s="99">
        <v>9500000</v>
      </c>
      <c r="E77" s="99">
        <v>11392639</v>
      </c>
    </row>
    <row r="78" spans="1:5" s="1" customFormat="1" ht="17.25" customHeight="1" x14ac:dyDescent="0.2">
      <c r="A78" s="99">
        <v>3202</v>
      </c>
      <c r="B78" s="210"/>
      <c r="C78" s="201" t="s">
        <v>232</v>
      </c>
      <c r="D78" s="103" t="s">
        <v>69</v>
      </c>
      <c r="E78" s="103" t="s">
        <v>69</v>
      </c>
    </row>
    <row r="79" spans="1:5" s="1" customFormat="1" ht="16.5" customHeight="1" x14ac:dyDescent="0.2">
      <c r="A79" s="96">
        <f>SUM(A77:A78)</f>
        <v>9941571</v>
      </c>
      <c r="B79" s="203"/>
      <c r="C79" s="13" t="s">
        <v>187</v>
      </c>
      <c r="D79" s="96">
        <f>SUM(D76:D77)</f>
        <v>9500000</v>
      </c>
      <c r="E79" s="96">
        <f>SUM(E77:E78)</f>
        <v>11392639</v>
      </c>
    </row>
    <row r="80" spans="1:5" s="1" customFormat="1" ht="16.5" customHeight="1" x14ac:dyDescent="0.2">
      <c r="A80" s="96"/>
      <c r="B80" s="37" t="s">
        <v>15</v>
      </c>
      <c r="C80" s="200" t="s">
        <v>233</v>
      </c>
      <c r="D80" s="96"/>
      <c r="E80" s="96"/>
    </row>
    <row r="81" spans="1:5" s="1" customFormat="1" ht="18" customHeight="1" x14ac:dyDescent="0.2">
      <c r="A81" s="99">
        <v>552119</v>
      </c>
      <c r="B81" s="39"/>
      <c r="C81" s="201" t="s">
        <v>146</v>
      </c>
      <c r="D81" s="99">
        <v>350000</v>
      </c>
      <c r="E81" s="99">
        <v>516943</v>
      </c>
    </row>
    <row r="82" spans="1:5" s="1" customFormat="1" ht="18" customHeight="1" x14ac:dyDescent="0.2">
      <c r="A82" s="99">
        <v>8424</v>
      </c>
      <c r="B82" s="39"/>
      <c r="C82" s="201" t="s">
        <v>158</v>
      </c>
      <c r="D82" s="99">
        <v>2000</v>
      </c>
      <c r="E82" s="99">
        <v>18462</v>
      </c>
    </row>
    <row r="83" spans="1:5" s="1" customFormat="1" ht="18" customHeight="1" x14ac:dyDescent="0.2">
      <c r="A83" s="99">
        <v>18135</v>
      </c>
      <c r="B83" s="39"/>
      <c r="C83" s="201" t="s">
        <v>234</v>
      </c>
      <c r="D83" s="103" t="s">
        <v>69</v>
      </c>
      <c r="E83" s="99">
        <v>1144</v>
      </c>
    </row>
    <row r="84" spans="1:5" s="1" customFormat="1" ht="18" customHeight="1" x14ac:dyDescent="0.2">
      <c r="A84" s="99">
        <v>73231245</v>
      </c>
      <c r="B84" s="39"/>
      <c r="C84" s="201" t="s">
        <v>235</v>
      </c>
      <c r="D84" s="99">
        <v>42384000</v>
      </c>
      <c r="E84" s="99">
        <v>78492186</v>
      </c>
    </row>
    <row r="85" spans="1:5" s="1" customFormat="1" ht="18.75" customHeight="1" x14ac:dyDescent="0.2">
      <c r="A85" s="205">
        <f>SUM(A81:A84)</f>
        <v>73809923</v>
      </c>
      <c r="B85" s="203"/>
      <c r="C85" s="12" t="s">
        <v>236</v>
      </c>
      <c r="D85" s="205">
        <f>SUM(D81:D84)</f>
        <v>42736000</v>
      </c>
      <c r="E85" s="205">
        <f>SUM(E81:E84)</f>
        <v>79028735</v>
      </c>
    </row>
    <row r="86" spans="1:5" s="1" customFormat="1" ht="18.75" customHeight="1" x14ac:dyDescent="0.2">
      <c r="A86" s="96"/>
      <c r="B86" s="37" t="s">
        <v>20</v>
      </c>
      <c r="C86" s="200" t="s">
        <v>188</v>
      </c>
      <c r="D86" s="96"/>
      <c r="E86" s="96"/>
    </row>
    <row r="87" spans="1:5" s="1" customFormat="1" ht="17.25" customHeight="1" x14ac:dyDescent="0.2">
      <c r="A87" s="99">
        <v>20506149</v>
      </c>
      <c r="B87" s="39"/>
      <c r="C87" s="201" t="s">
        <v>132</v>
      </c>
      <c r="D87" s="99">
        <v>14440000</v>
      </c>
      <c r="E87" s="99">
        <v>25783159</v>
      </c>
    </row>
    <row r="88" spans="1:5" s="1" customFormat="1" ht="17.25" customHeight="1" x14ac:dyDescent="0.2">
      <c r="A88" s="99">
        <v>14962378</v>
      </c>
      <c r="B88" s="39"/>
      <c r="C88" s="201" t="s">
        <v>237</v>
      </c>
      <c r="D88" s="99">
        <v>10660650</v>
      </c>
      <c r="E88" s="99">
        <v>26173343</v>
      </c>
    </row>
    <row r="89" spans="1:5" s="1" customFormat="1" ht="17.25" customHeight="1" x14ac:dyDescent="0.2">
      <c r="A89" s="99">
        <v>30084750</v>
      </c>
      <c r="B89" s="39"/>
      <c r="C89" s="201" t="s">
        <v>238</v>
      </c>
      <c r="D89" s="99">
        <v>33194000</v>
      </c>
      <c r="E89" s="99">
        <v>33202577</v>
      </c>
    </row>
    <row r="90" spans="1:5" s="1" customFormat="1" ht="17.25" customHeight="1" x14ac:dyDescent="0.2">
      <c r="A90" s="99">
        <v>342706</v>
      </c>
      <c r="B90" s="39"/>
      <c r="C90" s="201" t="s">
        <v>239</v>
      </c>
      <c r="D90" s="99">
        <v>354443</v>
      </c>
      <c r="E90" s="99">
        <v>450190</v>
      </c>
    </row>
    <row r="91" spans="1:5" s="1" customFormat="1" ht="17.25" customHeight="1" x14ac:dyDescent="0.2">
      <c r="A91" s="99">
        <v>161450</v>
      </c>
      <c r="B91" s="39"/>
      <c r="C91" s="201" t="s">
        <v>240</v>
      </c>
      <c r="D91" s="103" t="s">
        <v>69</v>
      </c>
      <c r="E91" s="99">
        <v>476438</v>
      </c>
    </row>
    <row r="92" spans="1:5" s="1" customFormat="1" ht="17.25" customHeight="1" x14ac:dyDescent="0.2">
      <c r="A92" s="99">
        <v>4884698</v>
      </c>
      <c r="B92" s="39"/>
      <c r="C92" s="201" t="s">
        <v>241</v>
      </c>
      <c r="D92" s="99">
        <v>3845557</v>
      </c>
      <c r="E92" s="99">
        <v>5757938</v>
      </c>
    </row>
    <row r="93" spans="1:5" s="1" customFormat="1" ht="17.25" customHeight="1" x14ac:dyDescent="0.2">
      <c r="A93" s="99">
        <v>5667056</v>
      </c>
      <c r="B93" s="211"/>
      <c r="C93" s="201" t="s">
        <v>152</v>
      </c>
      <c r="D93" s="99">
        <v>5100000</v>
      </c>
      <c r="E93" s="99">
        <v>6650381</v>
      </c>
    </row>
    <row r="94" spans="1:5" s="1" customFormat="1" ht="17.25" customHeight="1" x14ac:dyDescent="0.2">
      <c r="A94" s="99">
        <v>4</v>
      </c>
      <c r="B94" s="211"/>
      <c r="C94" s="201" t="s">
        <v>242</v>
      </c>
      <c r="D94" s="103" t="s">
        <v>69</v>
      </c>
      <c r="E94" s="99">
        <v>23239</v>
      </c>
    </row>
    <row r="95" spans="1:5" s="1" customFormat="1" ht="19.5" customHeight="1" x14ac:dyDescent="0.2">
      <c r="A95" s="205">
        <f>SUM(A87:A94)</f>
        <v>76609191</v>
      </c>
      <c r="B95" s="212"/>
      <c r="C95" s="12" t="s">
        <v>191</v>
      </c>
      <c r="D95" s="205">
        <f>SUM(D87:D94)</f>
        <v>67594650</v>
      </c>
      <c r="E95" s="205">
        <f>SUM(E87:E94)</f>
        <v>98517265</v>
      </c>
    </row>
    <row r="96" spans="1:5" s="1" customFormat="1" ht="19.5" customHeight="1" x14ac:dyDescent="0.2">
      <c r="A96" s="377"/>
      <c r="B96" s="377"/>
      <c r="C96" s="377"/>
      <c r="D96" s="377"/>
      <c r="E96" s="377"/>
    </row>
    <row r="97" spans="1:5" s="1" customFormat="1" ht="12.75" customHeight="1" x14ac:dyDescent="0.2">
      <c r="A97"/>
      <c r="B97"/>
      <c r="C97"/>
      <c r="D97"/>
      <c r="E97"/>
    </row>
    <row r="98" spans="1:5" s="1" customFormat="1" ht="12.75" customHeight="1" x14ac:dyDescent="0.2">
      <c r="A98"/>
      <c r="B98"/>
      <c r="C98"/>
      <c r="D98"/>
      <c r="E98"/>
    </row>
    <row r="99" spans="1:5" s="1" customFormat="1" ht="16.5" customHeight="1" x14ac:dyDescent="0.2">
      <c r="B99" s="83"/>
      <c r="C99" s="206" t="s">
        <v>243</v>
      </c>
      <c r="D99" s="83"/>
      <c r="E99" s="83"/>
    </row>
    <row r="100" spans="1:5" s="1" customFormat="1" ht="12.75" customHeight="1" x14ac:dyDescent="0.2">
      <c r="A100"/>
      <c r="B100"/>
      <c r="C100"/>
      <c r="D100"/>
      <c r="E100"/>
    </row>
    <row r="101" spans="1:5" s="1" customFormat="1" ht="12.75" customHeight="1" x14ac:dyDescent="0.2">
      <c r="A101"/>
      <c r="B101"/>
      <c r="C101"/>
      <c r="D101"/>
      <c r="E101"/>
    </row>
    <row r="102" spans="1:5" s="1" customFormat="1" ht="34.5" customHeight="1" x14ac:dyDescent="0.2">
      <c r="A102"/>
      <c r="B102"/>
      <c r="C102"/>
      <c r="D102"/>
      <c r="E102"/>
    </row>
    <row r="103" spans="1:5" s="1" customFormat="1" ht="42" customHeight="1" x14ac:dyDescent="0.2">
      <c r="A103"/>
      <c r="B103"/>
      <c r="C103"/>
      <c r="D103"/>
      <c r="E103"/>
    </row>
    <row r="104" spans="1:5" s="1" customFormat="1" ht="19.5" customHeight="1" x14ac:dyDescent="0.2">
      <c r="A104"/>
      <c r="B104"/>
      <c r="C104"/>
      <c r="D104"/>
      <c r="E104"/>
    </row>
    <row r="105" spans="1:5" s="1" customFormat="1" ht="11.25" hidden="1" customHeight="1" x14ac:dyDescent="0.2">
      <c r="A105"/>
      <c r="B105"/>
      <c r="C105"/>
      <c r="D105"/>
      <c r="E105"/>
    </row>
    <row r="106" spans="1:5" s="1" customFormat="1" ht="19.5" customHeight="1" x14ac:dyDescent="0.2">
      <c r="A106" s="213" t="s">
        <v>220</v>
      </c>
      <c r="B106" s="83"/>
      <c r="C106" s="83"/>
      <c r="D106" s="83"/>
      <c r="E106" s="83"/>
    </row>
    <row r="107" spans="1:5" s="1" customFormat="1" ht="19.5" customHeight="1" x14ac:dyDescent="0.2">
      <c r="A107" s="207" t="s">
        <v>221</v>
      </c>
      <c r="B107" s="190"/>
      <c r="C107" s="190"/>
      <c r="D107" s="190"/>
      <c r="E107" s="190"/>
    </row>
    <row r="108" spans="1:5" s="1" customFormat="1" ht="19.5" customHeight="1" x14ac:dyDescent="0.2">
      <c r="A108" s="112" t="s">
        <v>210</v>
      </c>
      <c r="B108" s="190"/>
      <c r="C108" s="190"/>
      <c r="D108" s="190"/>
      <c r="E108" s="190"/>
    </row>
    <row r="109" spans="1:5" s="1" customFormat="1" ht="19.5" customHeight="1" x14ac:dyDescent="0.2">
      <c r="A109" s="112" t="s">
        <v>211</v>
      </c>
      <c r="B109" s="190"/>
      <c r="C109" s="190"/>
      <c r="D109" s="190"/>
      <c r="E109" s="190"/>
    </row>
    <row r="110" spans="1:5" s="1" customFormat="1" ht="19.5" customHeight="1" x14ac:dyDescent="0.2">
      <c r="A110" s="83"/>
      <c r="B110" s="191"/>
      <c r="C110" s="83"/>
      <c r="D110" s="83"/>
      <c r="E110" s="87" t="s">
        <v>101</v>
      </c>
    </row>
    <row r="111" spans="1:5" s="1" customFormat="1" ht="18.75" customHeight="1" x14ac:dyDescent="0.2">
      <c r="A111" s="88" t="s">
        <v>171</v>
      </c>
      <c r="B111" s="192"/>
      <c r="C111" s="193"/>
      <c r="D111" s="45" t="s">
        <v>90</v>
      </c>
      <c r="E111" s="194"/>
    </row>
    <row r="112" spans="1:5" s="1" customFormat="1" ht="18.75" customHeight="1" x14ac:dyDescent="0.2">
      <c r="A112" s="91" t="s">
        <v>73</v>
      </c>
      <c r="B112" s="42" t="s">
        <v>3</v>
      </c>
      <c r="C112" s="195"/>
      <c r="D112" s="373" t="s">
        <v>4</v>
      </c>
      <c r="E112" s="373" t="s">
        <v>171</v>
      </c>
    </row>
    <row r="113" spans="1:5" ht="21.75" x14ac:dyDescent="0.2">
      <c r="A113" s="91">
        <v>2005</v>
      </c>
      <c r="B113" s="196"/>
      <c r="C113" s="197"/>
      <c r="D113" s="374"/>
      <c r="E113" s="374"/>
    </row>
    <row r="114" spans="1:5" ht="20.25" customHeight="1" x14ac:dyDescent="0.2">
      <c r="A114" s="208"/>
      <c r="B114" s="37" t="s">
        <v>79</v>
      </c>
      <c r="C114" s="200" t="s">
        <v>244</v>
      </c>
      <c r="D114" s="208"/>
      <c r="E114" s="208"/>
    </row>
    <row r="115" spans="1:5" ht="19.5" customHeight="1" x14ac:dyDescent="0.2">
      <c r="A115" s="99">
        <v>1708237</v>
      </c>
      <c r="B115" s="39"/>
      <c r="C115" s="201" t="s">
        <v>139</v>
      </c>
      <c r="D115" s="99">
        <v>565000</v>
      </c>
      <c r="E115" s="99">
        <v>1457121</v>
      </c>
    </row>
    <row r="116" spans="1:5" ht="19.5" customHeight="1" x14ac:dyDescent="0.2">
      <c r="A116" s="99">
        <v>148446</v>
      </c>
      <c r="B116" s="39"/>
      <c r="C116" s="201" t="s">
        <v>245</v>
      </c>
      <c r="D116" s="99">
        <v>103000</v>
      </c>
      <c r="E116" s="99">
        <v>212486</v>
      </c>
    </row>
    <row r="117" spans="1:5" ht="19.5" customHeight="1" x14ac:dyDescent="0.2">
      <c r="A117" s="99">
        <v>139493</v>
      </c>
      <c r="B117" s="39"/>
      <c r="C117" s="201" t="s">
        <v>163</v>
      </c>
      <c r="D117" s="99">
        <v>60000</v>
      </c>
      <c r="E117" s="99">
        <v>278361</v>
      </c>
    </row>
    <row r="118" spans="1:5" ht="19.5" customHeight="1" x14ac:dyDescent="0.2">
      <c r="A118" s="99">
        <v>80702</v>
      </c>
      <c r="B118" s="39"/>
      <c r="C118" s="201" t="s">
        <v>106</v>
      </c>
      <c r="D118" s="99">
        <v>112000</v>
      </c>
      <c r="E118" s="99">
        <v>183452</v>
      </c>
    </row>
    <row r="119" spans="1:5" ht="19.5" customHeight="1" x14ac:dyDescent="0.2">
      <c r="A119" s="99">
        <v>55033</v>
      </c>
      <c r="B119" s="39"/>
      <c r="C119" s="201" t="s">
        <v>111</v>
      </c>
      <c r="D119" s="99">
        <v>42000</v>
      </c>
      <c r="E119" s="99">
        <v>57855</v>
      </c>
    </row>
    <row r="120" spans="1:5" ht="21" customHeight="1" x14ac:dyDescent="0.2">
      <c r="A120" s="96">
        <f>SUM(A115:A119)</f>
        <v>2131911</v>
      </c>
      <c r="B120" s="203"/>
      <c r="C120" s="13" t="s">
        <v>246</v>
      </c>
      <c r="D120" s="96">
        <f>SUM(D115:D119)</f>
        <v>882000</v>
      </c>
      <c r="E120" s="96">
        <f>SUM(E115:E119)</f>
        <v>2189275</v>
      </c>
    </row>
    <row r="121" spans="1:5" ht="21.75" customHeight="1" x14ac:dyDescent="0.2">
      <c r="A121" s="96"/>
      <c r="B121" s="37" t="s">
        <v>21</v>
      </c>
      <c r="C121" s="200" t="s">
        <v>192</v>
      </c>
      <c r="D121" s="96"/>
      <c r="E121" s="96"/>
    </row>
    <row r="122" spans="1:5" ht="19.5" customHeight="1" x14ac:dyDescent="0.2">
      <c r="A122" s="99">
        <v>40967031</v>
      </c>
      <c r="B122" s="39"/>
      <c r="C122" s="201" t="s">
        <v>141</v>
      </c>
      <c r="D122" s="99">
        <v>3500000</v>
      </c>
      <c r="E122" s="99">
        <v>41502349</v>
      </c>
    </row>
    <row r="123" spans="1:5" ht="19.5" customHeight="1" x14ac:dyDescent="0.2">
      <c r="A123" s="99">
        <v>15239722</v>
      </c>
      <c r="B123" s="211"/>
      <c r="C123" s="201" t="s">
        <v>247</v>
      </c>
      <c r="D123" s="99">
        <v>862349</v>
      </c>
      <c r="E123" s="99">
        <v>1695860</v>
      </c>
    </row>
    <row r="124" spans="1:5" ht="19.5" customHeight="1" x14ac:dyDescent="0.2">
      <c r="A124" s="103" t="s">
        <v>69</v>
      </c>
      <c r="B124" s="211"/>
      <c r="C124" s="201" t="s">
        <v>118</v>
      </c>
      <c r="D124" s="103" t="s">
        <v>69</v>
      </c>
      <c r="E124" s="99">
        <v>10100</v>
      </c>
    </row>
    <row r="125" spans="1:5" ht="20.25" customHeight="1" x14ac:dyDescent="0.2">
      <c r="A125" s="205">
        <f>SUM(A122:A123)</f>
        <v>56206753</v>
      </c>
      <c r="B125" s="203"/>
      <c r="C125" s="12" t="s">
        <v>194</v>
      </c>
      <c r="D125" s="205">
        <f>SUM(D122:D123)</f>
        <v>4362349</v>
      </c>
      <c r="E125" s="205">
        <f>SUM(E122:E124)</f>
        <v>43208309</v>
      </c>
    </row>
    <row r="126" spans="1:5" ht="20.25" customHeight="1" x14ac:dyDescent="0.2">
      <c r="A126" s="96"/>
      <c r="B126" s="199" t="s">
        <v>23</v>
      </c>
      <c r="C126" s="200" t="s">
        <v>248</v>
      </c>
      <c r="D126" s="96"/>
      <c r="E126" s="96"/>
    </row>
    <row r="127" spans="1:5" ht="19.5" customHeight="1" x14ac:dyDescent="0.2">
      <c r="A127" s="99">
        <v>3731856</v>
      </c>
      <c r="B127" s="39"/>
      <c r="C127" s="201" t="s">
        <v>142</v>
      </c>
      <c r="D127" s="99">
        <v>3600000</v>
      </c>
      <c r="E127" s="99">
        <v>3722555</v>
      </c>
    </row>
    <row r="128" spans="1:5" ht="19.5" customHeight="1" x14ac:dyDescent="0.2">
      <c r="A128" s="96">
        <f>SUM(A127:A127)</f>
        <v>3731856</v>
      </c>
      <c r="B128" s="203"/>
      <c r="C128" s="214" t="s">
        <v>249</v>
      </c>
      <c r="D128" s="205">
        <f>SUM(D127:D127)</f>
        <v>3600000</v>
      </c>
      <c r="E128" s="96">
        <f>SUM(E127:E127)</f>
        <v>3722555</v>
      </c>
    </row>
    <row r="129" spans="1:5" ht="18.75" customHeight="1" x14ac:dyDescent="0.2">
      <c r="A129" s="96"/>
      <c r="B129" s="37" t="s">
        <v>28</v>
      </c>
      <c r="C129" s="200" t="s">
        <v>250</v>
      </c>
      <c r="D129" s="103"/>
      <c r="E129" s="96"/>
    </row>
    <row r="130" spans="1:5" ht="18.75" customHeight="1" x14ac:dyDescent="0.2">
      <c r="A130" s="99">
        <v>7249090</v>
      </c>
      <c r="B130" s="37"/>
      <c r="C130" s="201" t="s">
        <v>251</v>
      </c>
      <c r="D130" s="99">
        <v>26301600</v>
      </c>
      <c r="E130" s="99">
        <v>15591346</v>
      </c>
    </row>
    <row r="131" spans="1:5" ht="18.75" customHeight="1" x14ac:dyDescent="0.2">
      <c r="A131" s="99">
        <v>3786679</v>
      </c>
      <c r="B131" s="37"/>
      <c r="C131" s="201" t="s">
        <v>252</v>
      </c>
      <c r="D131" s="99">
        <v>3806400</v>
      </c>
      <c r="E131" s="99">
        <v>3342045</v>
      </c>
    </row>
    <row r="132" spans="1:5" ht="18.75" customHeight="1" x14ac:dyDescent="0.2">
      <c r="A132" s="99">
        <v>64267840</v>
      </c>
      <c r="B132" s="37"/>
      <c r="C132" s="201" t="s">
        <v>253</v>
      </c>
      <c r="D132" s="99">
        <v>26000000</v>
      </c>
      <c r="E132" s="99">
        <v>76183482</v>
      </c>
    </row>
    <row r="133" spans="1:5" ht="20.25" customHeight="1" x14ac:dyDescent="0.2">
      <c r="A133" s="205">
        <f>SUM(A130:A132)</f>
        <v>75303609</v>
      </c>
      <c r="B133" s="203"/>
      <c r="C133" s="12" t="s">
        <v>254</v>
      </c>
      <c r="D133" s="205">
        <f>SUM(D130:D132)</f>
        <v>56108000</v>
      </c>
      <c r="E133" s="205">
        <f>SUM(E130:E132)</f>
        <v>95116873</v>
      </c>
    </row>
    <row r="134" spans="1:5" ht="23.25" x14ac:dyDescent="0.2">
      <c r="A134" s="208"/>
      <c r="B134" s="37" t="s">
        <v>31</v>
      </c>
      <c r="C134" s="200" t="s">
        <v>255</v>
      </c>
      <c r="D134" s="208"/>
      <c r="E134" s="208"/>
    </row>
    <row r="135" spans="1:5" ht="18.75" customHeight="1" x14ac:dyDescent="0.2">
      <c r="A135" s="99">
        <v>3997485</v>
      </c>
      <c r="B135" s="39"/>
      <c r="C135" s="201" t="s">
        <v>140</v>
      </c>
      <c r="D135" s="99">
        <v>4024000</v>
      </c>
      <c r="E135" s="99">
        <v>5228758</v>
      </c>
    </row>
    <row r="136" spans="1:5" ht="18.75" customHeight="1" x14ac:dyDescent="0.2">
      <c r="A136" s="103" t="s">
        <v>69</v>
      </c>
      <c r="B136" s="39"/>
      <c r="C136" s="201" t="s">
        <v>156</v>
      </c>
      <c r="D136" s="103" t="s">
        <v>69</v>
      </c>
      <c r="E136" s="99">
        <v>118</v>
      </c>
    </row>
    <row r="137" spans="1:5" ht="17.25" customHeight="1" x14ac:dyDescent="0.2">
      <c r="A137" s="99">
        <v>28690</v>
      </c>
      <c r="B137" s="39"/>
      <c r="C137" s="201" t="s">
        <v>104</v>
      </c>
      <c r="D137" s="99">
        <v>10000</v>
      </c>
      <c r="E137" s="99">
        <v>48738</v>
      </c>
    </row>
    <row r="138" spans="1:5" ht="18.75" customHeight="1" x14ac:dyDescent="0.2">
      <c r="A138" s="99">
        <v>4309845</v>
      </c>
      <c r="B138" s="39"/>
      <c r="C138" s="201" t="s">
        <v>112</v>
      </c>
      <c r="D138" s="99">
        <v>2984000</v>
      </c>
      <c r="E138" s="99">
        <v>5419583</v>
      </c>
    </row>
    <row r="139" spans="1:5" ht="18.75" customHeight="1" x14ac:dyDescent="0.2">
      <c r="A139" s="99">
        <v>6913111</v>
      </c>
      <c r="B139" s="39"/>
      <c r="C139" s="201" t="s">
        <v>256</v>
      </c>
      <c r="D139" s="103" t="s">
        <v>69</v>
      </c>
      <c r="E139" s="103" t="s">
        <v>69</v>
      </c>
    </row>
    <row r="140" spans="1:5" ht="18.75" customHeight="1" x14ac:dyDescent="0.2">
      <c r="A140" s="99">
        <v>25</v>
      </c>
      <c r="B140" s="39"/>
      <c r="C140" s="201" t="s">
        <v>257</v>
      </c>
      <c r="D140" s="103" t="s">
        <v>69</v>
      </c>
      <c r="E140" s="103" t="s">
        <v>69</v>
      </c>
    </row>
    <row r="141" spans="1:5" ht="18.75" customHeight="1" x14ac:dyDescent="0.2">
      <c r="A141" s="205">
        <f>SUM(A135:A140)</f>
        <v>15249156</v>
      </c>
      <c r="B141" s="203"/>
      <c r="C141" s="12" t="s">
        <v>258</v>
      </c>
      <c r="D141" s="205">
        <f>SUM(D135:D140)</f>
        <v>7018000</v>
      </c>
      <c r="E141" s="205">
        <f>SUM(E135:E140)</f>
        <v>10697197</v>
      </c>
    </row>
    <row r="142" spans="1:5" ht="18.75" customHeight="1" x14ac:dyDescent="0.2">
      <c r="A142" s="96"/>
      <c r="B142" s="37" t="s">
        <v>32</v>
      </c>
      <c r="C142" s="200" t="s">
        <v>259</v>
      </c>
      <c r="D142" s="96"/>
      <c r="E142" s="96"/>
    </row>
    <row r="143" spans="1:5" ht="16.5" customHeight="1" x14ac:dyDescent="0.2">
      <c r="A143" s="99"/>
      <c r="B143" s="215"/>
      <c r="C143" s="201" t="s">
        <v>119</v>
      </c>
      <c r="D143" s="99"/>
      <c r="E143" s="99"/>
    </row>
    <row r="144" spans="1:5" ht="16.5" customHeight="1" x14ac:dyDescent="0.2">
      <c r="A144" s="99">
        <v>305654336</v>
      </c>
      <c r="B144" s="39"/>
      <c r="C144" s="201" t="s">
        <v>260</v>
      </c>
      <c r="D144" s="99">
        <v>229503000</v>
      </c>
      <c r="E144" s="99">
        <v>374480637</v>
      </c>
    </row>
    <row r="145" spans="1:5" ht="16.5" customHeight="1" x14ac:dyDescent="0.2">
      <c r="A145" s="99">
        <v>5740059</v>
      </c>
      <c r="B145" s="39"/>
      <c r="C145" s="201" t="s">
        <v>261</v>
      </c>
      <c r="D145" s="103" t="s">
        <v>69</v>
      </c>
      <c r="E145" s="99">
        <v>10933</v>
      </c>
    </row>
    <row r="146" spans="1:5" ht="18.75" customHeight="1" x14ac:dyDescent="0.2">
      <c r="A146" s="96">
        <f>SUM(A144:A145)</f>
        <v>311394395</v>
      </c>
      <c r="B146" s="203"/>
      <c r="C146" s="13" t="s">
        <v>262</v>
      </c>
      <c r="D146" s="205">
        <f>SUM(D143:D145)</f>
        <v>229503000</v>
      </c>
      <c r="E146" s="96">
        <f>SUM(E144:E145)</f>
        <v>374491570</v>
      </c>
    </row>
    <row r="147" spans="1:5" ht="18.75" customHeight="1" x14ac:dyDescent="0.2">
      <c r="A147" s="216" t="s">
        <v>69</v>
      </c>
      <c r="B147" s="39"/>
      <c r="C147" s="13" t="s">
        <v>263</v>
      </c>
      <c r="D147" s="99">
        <v>3129000</v>
      </c>
      <c r="E147" s="216" t="s">
        <v>69</v>
      </c>
    </row>
    <row r="148" spans="1:5" ht="18.75" customHeight="1" x14ac:dyDescent="0.2">
      <c r="A148" s="205">
        <f>SUM(A26+A36+A75+A79+A85+A95+A120+A125+A128+A133+A141+A146)</f>
        <v>888253172</v>
      </c>
      <c r="B148" s="203"/>
      <c r="C148" s="12" t="s">
        <v>128</v>
      </c>
      <c r="D148" s="205">
        <f>SUM(D26+D36+D75+D79+D85+D95+D120+D125+D128+D133+D141+D146+D147)</f>
        <v>642999999</v>
      </c>
      <c r="E148" s="205">
        <f>SUM(E26+E36+E75+E79+E85+E95+E120+E125+E128+E133+E141+E146)</f>
        <v>1073428572</v>
      </c>
    </row>
    <row r="149" spans="1:5" ht="15" customHeight="1" x14ac:dyDescent="0.2">
      <c r="A149" s="375" t="s">
        <v>264</v>
      </c>
      <c r="B149" s="375"/>
      <c r="C149" s="375"/>
      <c r="D149" s="375"/>
      <c r="E149" s="375"/>
    </row>
    <row r="150" spans="1:5" s="1" customFormat="1" ht="16.5" customHeight="1" x14ac:dyDescent="0.2">
      <c r="B150" s="83"/>
      <c r="C150" s="206"/>
      <c r="D150" s="83"/>
      <c r="E150" s="83"/>
    </row>
    <row r="151" spans="1:5" ht="16.5" customHeight="1" x14ac:dyDescent="0.2">
      <c r="A151" s="376"/>
      <c r="B151" s="376"/>
      <c r="C151" s="376"/>
      <c r="D151" s="376"/>
      <c r="E151" s="376"/>
    </row>
    <row r="164" ht="19.5" customHeight="1" x14ac:dyDescent="0.2"/>
    <row r="165" ht="18.75" customHeight="1" x14ac:dyDescent="0.2"/>
    <row r="166" ht="19.5" customHeight="1" x14ac:dyDescent="0.2"/>
    <row r="167" ht="19.5" customHeight="1" x14ac:dyDescent="0.2"/>
    <row r="168" ht="20.2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20.25" customHeight="1" x14ac:dyDescent="0.2"/>
    <row r="174" ht="20.25" customHeight="1" x14ac:dyDescent="0.2"/>
    <row r="175" ht="20.25" customHeight="1" x14ac:dyDescent="0.2"/>
  </sheetData>
  <mergeCells count="9">
    <mergeCell ref="A149:E149"/>
    <mergeCell ref="A151:E151"/>
    <mergeCell ref="D8:D9"/>
    <mergeCell ref="E8:E9"/>
    <mergeCell ref="D59:D60"/>
    <mergeCell ref="E59:E60"/>
    <mergeCell ref="A96:E96"/>
    <mergeCell ref="D112:D113"/>
    <mergeCell ref="E112:E11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rightToLeft="1" topLeftCell="A40" workbookViewId="0">
      <selection sqref="A1:D48"/>
    </sheetView>
  </sheetViews>
  <sheetFormatPr defaultRowHeight="12.75" x14ac:dyDescent="0.2"/>
  <cols>
    <col min="1" max="1" width="14" bestFit="1" customWidth="1"/>
    <col min="2" max="2" width="37" bestFit="1" customWidth="1"/>
    <col min="3" max="3" width="14.140625" bestFit="1" customWidth="1"/>
    <col min="4" max="4" width="13.7109375" bestFit="1" customWidth="1"/>
  </cols>
  <sheetData>
    <row r="1" spans="1:4" ht="23.25" x14ac:dyDescent="0.2">
      <c r="A1" s="82" t="s">
        <v>265</v>
      </c>
      <c r="B1" s="83"/>
      <c r="C1" s="83"/>
      <c r="D1" s="83"/>
    </row>
    <row r="2" spans="1:4" ht="26.25" x14ac:dyDescent="0.2">
      <c r="A2" s="112" t="s">
        <v>266</v>
      </c>
      <c r="B2" s="190"/>
      <c r="C2" s="190"/>
      <c r="D2" s="190"/>
    </row>
    <row r="3" spans="1:4" ht="26.25" x14ac:dyDescent="0.2">
      <c r="A3" s="112" t="s">
        <v>267</v>
      </c>
      <c r="B3" s="190"/>
      <c r="C3" s="190"/>
      <c r="D3" s="190"/>
    </row>
    <row r="4" spans="1:4" ht="23.25" x14ac:dyDescent="0.2">
      <c r="A4" s="83"/>
      <c r="B4" s="83"/>
      <c r="C4" s="83"/>
      <c r="D4" s="82" t="s">
        <v>101</v>
      </c>
    </row>
    <row r="5" spans="1:4" ht="23.25" x14ac:dyDescent="0.2">
      <c r="A5" s="217" t="s">
        <v>2</v>
      </c>
      <c r="B5" s="127"/>
      <c r="C5" s="218" t="s">
        <v>90</v>
      </c>
      <c r="D5" s="128"/>
    </row>
    <row r="6" spans="1:4" ht="26.25" x14ac:dyDescent="0.2">
      <c r="A6" s="219" t="s">
        <v>73</v>
      </c>
      <c r="B6" s="92" t="s">
        <v>3</v>
      </c>
      <c r="C6" s="378" t="s">
        <v>4</v>
      </c>
      <c r="D6" s="378" t="s">
        <v>171</v>
      </c>
    </row>
    <row r="7" spans="1:4" ht="23.25" x14ac:dyDescent="0.2">
      <c r="A7" s="220">
        <v>2005</v>
      </c>
      <c r="B7" s="129"/>
      <c r="C7" s="379"/>
      <c r="D7" s="379"/>
    </row>
    <row r="8" spans="1:4" ht="23.25" x14ac:dyDescent="0.6">
      <c r="A8" s="221"/>
      <c r="B8" s="131" t="s">
        <v>268</v>
      </c>
      <c r="C8" s="222"/>
      <c r="D8" s="221"/>
    </row>
    <row r="9" spans="1:4" ht="23.25" x14ac:dyDescent="0.2">
      <c r="A9" s="223">
        <v>79019411</v>
      </c>
      <c r="B9" s="67" t="s">
        <v>269</v>
      </c>
      <c r="C9" s="224"/>
      <c r="D9" s="224"/>
    </row>
    <row r="10" spans="1:4" ht="23.25" x14ac:dyDescent="0.2">
      <c r="A10" s="223"/>
      <c r="B10" s="67" t="s">
        <v>270</v>
      </c>
      <c r="C10" s="225">
        <v>71900000</v>
      </c>
      <c r="D10" s="223">
        <v>85382719</v>
      </c>
    </row>
    <row r="11" spans="1:4" ht="23.25" x14ac:dyDescent="0.2">
      <c r="A11" s="226">
        <v>71174014</v>
      </c>
      <c r="B11" s="67" t="s">
        <v>271</v>
      </c>
      <c r="C11" s="225">
        <v>38000000</v>
      </c>
      <c r="D11" s="226">
        <v>78244701</v>
      </c>
    </row>
    <row r="12" spans="1:4" ht="23.25" x14ac:dyDescent="0.2">
      <c r="A12" s="223">
        <v>5648544</v>
      </c>
      <c r="B12" s="67" t="s">
        <v>272</v>
      </c>
      <c r="C12" s="227">
        <v>4991015</v>
      </c>
      <c r="D12" s="223">
        <v>6855729</v>
      </c>
    </row>
    <row r="13" spans="1:4" ht="23.25" x14ac:dyDescent="0.2">
      <c r="A13" s="223">
        <v>14368132</v>
      </c>
      <c r="B13" s="67" t="s">
        <v>273</v>
      </c>
      <c r="C13" s="225">
        <v>8255881</v>
      </c>
      <c r="D13" s="223">
        <v>23505624</v>
      </c>
    </row>
    <row r="14" spans="1:4" ht="23.25" x14ac:dyDescent="0.2">
      <c r="A14" s="223">
        <v>2917522</v>
      </c>
      <c r="B14" s="67" t="s">
        <v>274</v>
      </c>
      <c r="C14" s="225">
        <v>2920216</v>
      </c>
      <c r="D14" s="223">
        <v>3349373</v>
      </c>
    </row>
    <row r="15" spans="1:4" ht="23.25" x14ac:dyDescent="0.2">
      <c r="A15" s="223">
        <v>16722962</v>
      </c>
      <c r="B15" s="67" t="s">
        <v>275</v>
      </c>
      <c r="C15" s="225">
        <v>17707068</v>
      </c>
      <c r="D15" s="223">
        <v>20164579</v>
      </c>
    </row>
    <row r="16" spans="1:4" ht="23.25" x14ac:dyDescent="0.2">
      <c r="A16" s="223">
        <v>7658800</v>
      </c>
      <c r="B16" s="67" t="s">
        <v>276</v>
      </c>
      <c r="C16" s="227">
        <v>5817043</v>
      </c>
      <c r="D16" s="223">
        <v>10752181</v>
      </c>
    </row>
    <row r="17" spans="1:4" ht="23.25" x14ac:dyDescent="0.2">
      <c r="A17" s="223">
        <v>3303257</v>
      </c>
      <c r="B17" s="67" t="s">
        <v>277</v>
      </c>
      <c r="C17" s="227">
        <v>3865694</v>
      </c>
      <c r="D17" s="223">
        <v>5058045</v>
      </c>
    </row>
    <row r="18" spans="1:4" ht="23.25" x14ac:dyDescent="0.2">
      <c r="A18" s="223">
        <v>5325992</v>
      </c>
      <c r="B18" s="67" t="s">
        <v>278</v>
      </c>
      <c r="C18" s="225">
        <v>4673469</v>
      </c>
      <c r="D18" s="223">
        <v>6399400</v>
      </c>
    </row>
    <row r="19" spans="1:4" ht="23.25" x14ac:dyDescent="0.2">
      <c r="A19" s="223">
        <v>39587928</v>
      </c>
      <c r="B19" s="67" t="s">
        <v>279</v>
      </c>
      <c r="C19" s="228">
        <v>11000000</v>
      </c>
      <c r="D19" s="229" t="s">
        <v>69</v>
      </c>
    </row>
    <row r="20" spans="1:4" ht="23.25" x14ac:dyDescent="0.2">
      <c r="A20" s="223">
        <v>3008994</v>
      </c>
      <c r="B20" s="67" t="s">
        <v>280</v>
      </c>
      <c r="C20" s="227">
        <v>3307500</v>
      </c>
      <c r="D20" s="223">
        <v>2854482</v>
      </c>
    </row>
    <row r="21" spans="1:4" ht="23.25" x14ac:dyDescent="0.2">
      <c r="A21" s="223">
        <v>88491771</v>
      </c>
      <c r="B21" s="67" t="s">
        <v>281</v>
      </c>
      <c r="C21" s="225">
        <v>75000000</v>
      </c>
      <c r="D21" s="223">
        <v>114616651</v>
      </c>
    </row>
    <row r="22" spans="1:4" ht="23.25" x14ac:dyDescent="0.2">
      <c r="A22" s="230">
        <f>SUM(A8:A21)</f>
        <v>337227327</v>
      </c>
      <c r="B22" s="231" t="s">
        <v>282</v>
      </c>
      <c r="C22" s="232">
        <f>SUM(C8:C21)</f>
        <v>247437886</v>
      </c>
      <c r="D22" s="230">
        <f>SUM(D8:D21)</f>
        <v>357183484</v>
      </c>
    </row>
    <row r="23" spans="1:4" ht="23.25" x14ac:dyDescent="0.2">
      <c r="A23" s="233"/>
      <c r="B23" s="234" t="s">
        <v>283</v>
      </c>
      <c r="C23" s="235"/>
      <c r="D23" s="233"/>
    </row>
    <row r="24" spans="1:4" ht="23.25" x14ac:dyDescent="0.2">
      <c r="A24" s="223">
        <v>13602364</v>
      </c>
      <c r="B24" s="236" t="s">
        <v>284</v>
      </c>
      <c r="C24" s="237">
        <v>-1</v>
      </c>
      <c r="D24" s="229" t="s">
        <v>69</v>
      </c>
    </row>
    <row r="25" spans="1:4" ht="23.25" x14ac:dyDescent="0.2">
      <c r="A25" s="223">
        <v>434206</v>
      </c>
      <c r="B25" s="236" t="s">
        <v>285</v>
      </c>
      <c r="C25" s="229" t="s">
        <v>69</v>
      </c>
      <c r="D25" s="229" t="s">
        <v>69</v>
      </c>
    </row>
    <row r="26" spans="1:4" ht="23.25" x14ac:dyDescent="0.2">
      <c r="A26" s="223">
        <v>35933812</v>
      </c>
      <c r="B26" s="236" t="s">
        <v>286</v>
      </c>
      <c r="C26" s="225">
        <v>38000251</v>
      </c>
      <c r="D26" s="223">
        <v>40130073</v>
      </c>
    </row>
    <row r="27" spans="1:4" ht="23.25" x14ac:dyDescent="0.2">
      <c r="A27" s="223">
        <v>274430</v>
      </c>
      <c r="B27" s="236" t="s">
        <v>287</v>
      </c>
      <c r="C27" s="225">
        <v>265248</v>
      </c>
      <c r="D27" s="223">
        <v>294079</v>
      </c>
    </row>
    <row r="28" spans="1:4" ht="23.25" x14ac:dyDescent="0.2">
      <c r="A28" s="223">
        <v>3458692</v>
      </c>
      <c r="B28" s="236" t="s">
        <v>288</v>
      </c>
      <c r="C28" s="225">
        <v>3661100</v>
      </c>
      <c r="D28" s="223">
        <v>3158930</v>
      </c>
    </row>
    <row r="29" spans="1:4" ht="23.25" x14ac:dyDescent="0.2">
      <c r="A29" s="223">
        <v>1298675</v>
      </c>
      <c r="B29" s="236" t="s">
        <v>289</v>
      </c>
      <c r="C29" s="225">
        <v>20000000</v>
      </c>
      <c r="D29" s="223">
        <v>8531674</v>
      </c>
    </row>
    <row r="30" spans="1:4" ht="23.25" x14ac:dyDescent="0.2">
      <c r="A30" s="223">
        <v>223993</v>
      </c>
      <c r="B30" s="236" t="s">
        <v>290</v>
      </c>
      <c r="C30" s="225">
        <v>200000</v>
      </c>
      <c r="D30" s="223">
        <v>264339</v>
      </c>
    </row>
    <row r="31" spans="1:4" ht="23.25" x14ac:dyDescent="0.2">
      <c r="A31" s="223">
        <v>23974000</v>
      </c>
      <c r="B31" s="67" t="s">
        <v>291</v>
      </c>
      <c r="C31" s="225">
        <v>11000000</v>
      </c>
      <c r="D31" s="223">
        <v>68813001</v>
      </c>
    </row>
    <row r="32" spans="1:4" ht="23.25" x14ac:dyDescent="0.2">
      <c r="A32" s="226">
        <v>7619023</v>
      </c>
      <c r="B32" s="67" t="s">
        <v>292</v>
      </c>
      <c r="C32" s="225">
        <v>4000000</v>
      </c>
      <c r="D32" s="226">
        <v>5424506</v>
      </c>
    </row>
    <row r="33" spans="1:4" ht="23.25" x14ac:dyDescent="0.2">
      <c r="A33" s="223">
        <v>6748606</v>
      </c>
      <c r="B33" s="236" t="s">
        <v>293</v>
      </c>
      <c r="C33" s="225">
        <v>6291222</v>
      </c>
      <c r="D33" s="223">
        <v>7964629</v>
      </c>
    </row>
    <row r="34" spans="1:4" ht="23.25" x14ac:dyDescent="0.2">
      <c r="A34" s="223">
        <v>302001127</v>
      </c>
      <c r="B34" s="236" t="s">
        <v>294</v>
      </c>
      <c r="C34" s="225">
        <v>226271000</v>
      </c>
      <c r="D34" s="223">
        <v>369597602</v>
      </c>
    </row>
    <row r="35" spans="1:4" ht="23.25" x14ac:dyDescent="0.2">
      <c r="A35" s="223">
        <v>37272080</v>
      </c>
      <c r="B35" s="236" t="s">
        <v>295</v>
      </c>
      <c r="C35" s="225">
        <v>5090578</v>
      </c>
      <c r="D35" s="223">
        <v>50617681</v>
      </c>
    </row>
    <row r="36" spans="1:4" ht="23.25" x14ac:dyDescent="0.2">
      <c r="A36" s="223">
        <v>7077972</v>
      </c>
      <c r="B36" s="236" t="s">
        <v>296</v>
      </c>
      <c r="C36" s="225">
        <v>8500120</v>
      </c>
      <c r="D36" s="223">
        <v>7955932</v>
      </c>
    </row>
    <row r="37" spans="1:4" ht="23.25" x14ac:dyDescent="0.2">
      <c r="A37" s="223">
        <v>16484736</v>
      </c>
      <c r="B37" s="236" t="s">
        <v>297</v>
      </c>
      <c r="C37" s="225">
        <v>14800224</v>
      </c>
      <c r="D37" s="223">
        <v>18611423</v>
      </c>
    </row>
    <row r="38" spans="1:4" ht="23.25" x14ac:dyDescent="0.2">
      <c r="A38" s="223">
        <v>13144940</v>
      </c>
      <c r="B38" s="236" t="s">
        <v>298</v>
      </c>
      <c r="C38" s="225">
        <v>19983174</v>
      </c>
      <c r="D38" s="223">
        <v>21068304</v>
      </c>
    </row>
    <row r="39" spans="1:4" ht="23.25" x14ac:dyDescent="0.2">
      <c r="A39" s="223">
        <v>1726516</v>
      </c>
      <c r="B39" s="236" t="s">
        <v>299</v>
      </c>
      <c r="C39" s="225">
        <v>1776064</v>
      </c>
      <c r="D39" s="223">
        <v>2358710</v>
      </c>
    </row>
    <row r="40" spans="1:4" ht="23.25" x14ac:dyDescent="0.2">
      <c r="A40" s="223">
        <v>113295</v>
      </c>
      <c r="B40" s="236" t="s">
        <v>300</v>
      </c>
      <c r="C40" s="225">
        <v>92100</v>
      </c>
      <c r="D40" s="223">
        <v>137119</v>
      </c>
    </row>
    <row r="41" spans="1:4" ht="23.25" x14ac:dyDescent="0.2">
      <c r="A41" s="223">
        <v>136451</v>
      </c>
      <c r="B41" s="236" t="s">
        <v>301</v>
      </c>
      <c r="C41" s="225">
        <v>96700</v>
      </c>
      <c r="D41" s="223">
        <v>171423</v>
      </c>
    </row>
    <row r="42" spans="1:4" ht="23.25" x14ac:dyDescent="0.2">
      <c r="A42" s="223">
        <v>1217525</v>
      </c>
      <c r="B42" s="236" t="s">
        <v>302</v>
      </c>
      <c r="C42" s="225">
        <v>841108</v>
      </c>
      <c r="D42" s="223">
        <v>506075</v>
      </c>
    </row>
    <row r="43" spans="1:4" ht="23.25" x14ac:dyDescent="0.2">
      <c r="A43" s="223">
        <v>8185794</v>
      </c>
      <c r="B43" s="236" t="s">
        <v>303</v>
      </c>
      <c r="C43" s="225">
        <v>8115410</v>
      </c>
      <c r="D43" s="223">
        <v>9193288</v>
      </c>
    </row>
    <row r="44" spans="1:4" ht="23.25" x14ac:dyDescent="0.2">
      <c r="A44" s="223">
        <v>31398148</v>
      </c>
      <c r="B44" s="67" t="s">
        <v>304</v>
      </c>
      <c r="C44" s="225">
        <v>21639515</v>
      </c>
      <c r="D44" s="223">
        <v>65685237</v>
      </c>
    </row>
    <row r="45" spans="1:4" ht="23.25" x14ac:dyDescent="0.2">
      <c r="A45" s="226">
        <v>38699460</v>
      </c>
      <c r="B45" s="67" t="s">
        <v>305</v>
      </c>
      <c r="C45" s="225">
        <v>1809300</v>
      </c>
      <c r="D45" s="226">
        <v>35761063</v>
      </c>
    </row>
    <row r="46" spans="1:4" ht="23.25" x14ac:dyDescent="0.2">
      <c r="A46" s="230">
        <f>SUM(A24:A45)</f>
        <v>551025845</v>
      </c>
      <c r="B46" s="238" t="s">
        <v>306</v>
      </c>
      <c r="C46" s="232">
        <f>SUM(C24:C45)</f>
        <v>392433113</v>
      </c>
      <c r="D46" s="230">
        <f>SUM(D24:D45)</f>
        <v>716245088</v>
      </c>
    </row>
    <row r="47" spans="1:4" ht="23.25" x14ac:dyDescent="0.2">
      <c r="A47" s="239" t="s">
        <v>69</v>
      </c>
      <c r="B47" s="240" t="s">
        <v>307</v>
      </c>
      <c r="C47" s="232">
        <v>3129000</v>
      </c>
      <c r="D47" s="239" t="s">
        <v>69</v>
      </c>
    </row>
    <row r="48" spans="1:4" ht="23.25" x14ac:dyDescent="0.2">
      <c r="A48" s="241">
        <f>SUM(A22+A46)</f>
        <v>888253172</v>
      </c>
      <c r="B48" s="242" t="s">
        <v>308</v>
      </c>
      <c r="C48" s="243">
        <f>SUM(C22+C46+C47)</f>
        <v>642999999</v>
      </c>
      <c r="D48" s="241">
        <f>SUM(D22+D46)</f>
        <v>1073428572</v>
      </c>
    </row>
  </sheetData>
  <mergeCells count="2"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rightToLeft="1" workbookViewId="0">
      <selection sqref="A1:IV65536"/>
    </sheetView>
  </sheetViews>
  <sheetFormatPr defaultRowHeight="12.75" x14ac:dyDescent="0.2"/>
  <cols>
    <col min="1" max="1" width="13.28515625" customWidth="1"/>
    <col min="2" max="2" width="39" customWidth="1"/>
    <col min="3" max="3" width="13.28515625" customWidth="1"/>
    <col min="4" max="4" width="12.5703125" customWidth="1"/>
  </cols>
  <sheetData>
    <row r="2" spans="1:4" ht="23.25" x14ac:dyDescent="0.6">
      <c r="A2" s="122" t="s">
        <v>167</v>
      </c>
      <c r="B2" s="123"/>
      <c r="C2" s="123"/>
      <c r="D2" s="123"/>
    </row>
    <row r="3" spans="1:4" ht="26.25" x14ac:dyDescent="0.65">
      <c r="A3" s="124" t="s">
        <v>168</v>
      </c>
      <c r="B3" s="125"/>
      <c r="C3" s="125"/>
      <c r="D3" s="125"/>
    </row>
    <row r="4" spans="1:4" ht="26.25" x14ac:dyDescent="0.65">
      <c r="A4" s="124" t="s">
        <v>169</v>
      </c>
      <c r="B4" s="125"/>
      <c r="C4" s="125"/>
      <c r="D4" s="125"/>
    </row>
    <row r="5" spans="1:4" ht="21.75" x14ac:dyDescent="0.55000000000000004">
      <c r="A5" s="123"/>
      <c r="B5" s="123"/>
      <c r="C5" s="123"/>
      <c r="D5" s="126" t="s">
        <v>101</v>
      </c>
    </row>
    <row r="6" spans="1:4" s="1" customFormat="1" ht="19.5" customHeight="1" x14ac:dyDescent="0.2">
      <c r="A6" s="88" t="s">
        <v>2</v>
      </c>
      <c r="B6" s="127"/>
      <c r="C6" s="90" t="s">
        <v>90</v>
      </c>
      <c r="D6" s="128"/>
    </row>
    <row r="7" spans="1:4" s="1" customFormat="1" ht="19.5" customHeight="1" x14ac:dyDescent="0.2">
      <c r="A7" s="91" t="s">
        <v>73</v>
      </c>
      <c r="B7" s="92" t="s">
        <v>3</v>
      </c>
      <c r="C7" s="373" t="s">
        <v>170</v>
      </c>
      <c r="D7" s="373" t="s">
        <v>171</v>
      </c>
    </row>
    <row r="8" spans="1:4" s="1" customFormat="1" ht="19.5" customHeight="1" x14ac:dyDescent="0.2">
      <c r="A8" s="113">
        <v>2005</v>
      </c>
      <c r="B8" s="129"/>
      <c r="C8" s="374"/>
      <c r="D8" s="374"/>
    </row>
    <row r="9" spans="1:4" ht="23.25" x14ac:dyDescent="0.6">
      <c r="A9" s="130"/>
      <c r="B9" s="131" t="s">
        <v>172</v>
      </c>
      <c r="C9" s="132"/>
      <c r="D9" s="130"/>
    </row>
    <row r="10" spans="1:4" ht="20.25" customHeight="1" x14ac:dyDescent="0.6">
      <c r="A10" s="133">
        <v>934230</v>
      </c>
      <c r="B10" s="134" t="s">
        <v>132</v>
      </c>
      <c r="C10" s="135">
        <v>400000</v>
      </c>
      <c r="D10" s="133">
        <v>1482925</v>
      </c>
    </row>
    <row r="11" spans="1:4" ht="20.25" customHeight="1" x14ac:dyDescent="0.6">
      <c r="A11" s="133">
        <v>69609</v>
      </c>
      <c r="B11" s="134" t="s">
        <v>173</v>
      </c>
      <c r="C11" s="135">
        <v>136000</v>
      </c>
      <c r="D11" s="133">
        <v>21931</v>
      </c>
    </row>
    <row r="12" spans="1:4" ht="20.25" customHeight="1" x14ac:dyDescent="0.6">
      <c r="A12" s="136">
        <v>28758</v>
      </c>
      <c r="B12" s="137" t="s">
        <v>174</v>
      </c>
      <c r="C12" s="138">
        <v>30000</v>
      </c>
      <c r="D12" s="139" t="s">
        <v>69</v>
      </c>
    </row>
    <row r="13" spans="1:4" ht="20.25" customHeight="1" x14ac:dyDescent="0.6">
      <c r="A13" s="133">
        <v>33937785</v>
      </c>
      <c r="B13" s="140" t="s">
        <v>175</v>
      </c>
      <c r="C13" s="138">
        <v>17434000</v>
      </c>
      <c r="D13" s="133">
        <v>47479902</v>
      </c>
    </row>
    <row r="14" spans="1:4" ht="23.25" x14ac:dyDescent="0.6">
      <c r="A14" s="141">
        <f>SUM(A10:A13)</f>
        <v>34970382</v>
      </c>
      <c r="B14" s="142" t="s">
        <v>176</v>
      </c>
      <c r="C14" s="143">
        <f>SUM(C10:C13)</f>
        <v>18000000</v>
      </c>
      <c r="D14" s="144">
        <f>SUM(D10:D13)</f>
        <v>48984758</v>
      </c>
    </row>
    <row r="15" spans="1:4" ht="23.25" x14ac:dyDescent="0.6">
      <c r="A15" s="145"/>
      <c r="B15" s="146" t="s">
        <v>177</v>
      </c>
      <c r="C15" s="147"/>
      <c r="D15" s="145"/>
    </row>
    <row r="16" spans="1:4" ht="20.25" customHeight="1" x14ac:dyDescent="0.6">
      <c r="A16" s="133">
        <v>31745674</v>
      </c>
      <c r="B16" s="137" t="s">
        <v>178</v>
      </c>
      <c r="C16" s="138">
        <v>12999999</v>
      </c>
      <c r="D16" s="133">
        <v>18140429</v>
      </c>
    </row>
    <row r="17" spans="1:4" ht="23.25" x14ac:dyDescent="0.6">
      <c r="A17" s="141">
        <f>SUM(A16:A16)</f>
        <v>31745674</v>
      </c>
      <c r="B17" s="142" t="s">
        <v>179</v>
      </c>
      <c r="C17" s="143">
        <f>SUM(C16:C16)</f>
        <v>12999999</v>
      </c>
      <c r="D17" s="141">
        <f>SUM(D16:D16)</f>
        <v>18140429</v>
      </c>
    </row>
    <row r="18" spans="1:4" ht="23.25" x14ac:dyDescent="0.6">
      <c r="A18" s="148"/>
      <c r="B18" s="149"/>
      <c r="C18" s="150"/>
      <c r="D18" s="150"/>
    </row>
    <row r="34" spans="2:2" s="80" customFormat="1" ht="23.25" customHeight="1" x14ac:dyDescent="0.2">
      <c r="B34" s="80" t="s">
        <v>180</v>
      </c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rightToLeft="1" topLeftCell="A13" workbookViewId="0">
      <selection sqref="A1:E22"/>
    </sheetView>
  </sheetViews>
  <sheetFormatPr defaultRowHeight="12.75" x14ac:dyDescent="0.2"/>
  <cols>
    <col min="1" max="1" width="14" bestFit="1" customWidth="1"/>
    <col min="3" max="3" width="33.28515625" customWidth="1"/>
    <col min="4" max="4" width="12.85546875" bestFit="1" customWidth="1"/>
    <col min="5" max="5" width="11.85546875" bestFit="1" customWidth="1"/>
  </cols>
  <sheetData>
    <row r="1" spans="1:5" ht="23.25" x14ac:dyDescent="0.6">
      <c r="A1" s="122" t="s">
        <v>181</v>
      </c>
      <c r="B1" s="126"/>
      <c r="C1" s="123"/>
      <c r="D1" s="123"/>
      <c r="E1" s="123"/>
    </row>
    <row r="2" spans="1:5" ht="26.25" x14ac:dyDescent="0.65">
      <c r="A2" s="124" t="s">
        <v>182</v>
      </c>
      <c r="B2" s="151"/>
      <c r="C2" s="125"/>
      <c r="D2" s="125"/>
      <c r="E2" s="125"/>
    </row>
    <row r="3" spans="1:5" ht="26.25" x14ac:dyDescent="0.65">
      <c r="A3" s="124" t="s">
        <v>183</v>
      </c>
      <c r="B3" s="151"/>
      <c r="C3" s="125"/>
      <c r="D3" s="125"/>
      <c r="E3" s="125"/>
    </row>
    <row r="4" spans="1:5" ht="18" x14ac:dyDescent="0.45">
      <c r="A4" s="123"/>
      <c r="B4" s="152"/>
      <c r="C4" s="123"/>
      <c r="D4" s="123"/>
      <c r="E4" s="153" t="s">
        <v>101</v>
      </c>
    </row>
    <row r="5" spans="1:5" ht="21.75" x14ac:dyDescent="0.55000000000000004">
      <c r="A5" s="154" t="s">
        <v>2</v>
      </c>
      <c r="B5" s="155"/>
      <c r="C5" s="156"/>
      <c r="D5" s="157" t="s">
        <v>90</v>
      </c>
      <c r="E5" s="158"/>
    </row>
    <row r="6" spans="1:5" ht="26.25" x14ac:dyDescent="0.65">
      <c r="A6" s="159" t="s">
        <v>73</v>
      </c>
      <c r="B6" s="155"/>
      <c r="C6" s="160" t="s">
        <v>3</v>
      </c>
      <c r="D6" s="373" t="s">
        <v>4</v>
      </c>
      <c r="E6" s="373" t="s">
        <v>2</v>
      </c>
    </row>
    <row r="7" spans="1:5" ht="21.75" x14ac:dyDescent="0.55000000000000004">
      <c r="A7" s="161">
        <v>2005</v>
      </c>
      <c r="B7" s="162"/>
      <c r="C7" s="163"/>
      <c r="D7" s="374"/>
      <c r="E7" s="374"/>
    </row>
    <row r="8" spans="1:5" ht="23.25" x14ac:dyDescent="0.6">
      <c r="A8" s="164"/>
      <c r="B8" s="165"/>
      <c r="C8" s="166" t="s">
        <v>172</v>
      </c>
      <c r="D8" s="167"/>
      <c r="E8" s="167"/>
    </row>
    <row r="9" spans="1:5" ht="23.25" x14ac:dyDescent="0.6">
      <c r="A9" s="168"/>
      <c r="B9" s="169" t="s">
        <v>7</v>
      </c>
      <c r="C9" s="170" t="s">
        <v>184</v>
      </c>
      <c r="D9" s="168"/>
      <c r="E9" s="168"/>
    </row>
    <row r="10" spans="1:5" ht="23.25" x14ac:dyDescent="0.6">
      <c r="A10" s="133">
        <v>69609</v>
      </c>
      <c r="B10" s="171"/>
      <c r="C10" s="172" t="s">
        <v>136</v>
      </c>
      <c r="D10" s="136">
        <v>136000</v>
      </c>
      <c r="E10" s="133">
        <v>21931</v>
      </c>
    </row>
    <row r="11" spans="1:5" ht="23.25" x14ac:dyDescent="0.6">
      <c r="A11" s="141">
        <f>SUM(A10:A10)</f>
        <v>69609</v>
      </c>
      <c r="B11" s="171"/>
      <c r="C11" s="173" t="s">
        <v>185</v>
      </c>
      <c r="D11" s="174">
        <f>SUM(D10)</f>
        <v>136000</v>
      </c>
      <c r="E11" s="141">
        <f>SUM(E10:E10)</f>
        <v>21931</v>
      </c>
    </row>
    <row r="12" spans="1:5" ht="23.25" x14ac:dyDescent="0.6">
      <c r="A12" s="168"/>
      <c r="B12" s="169" t="s">
        <v>13</v>
      </c>
      <c r="C12" s="170" t="s">
        <v>186</v>
      </c>
      <c r="D12" s="168"/>
      <c r="E12" s="168"/>
    </row>
    <row r="13" spans="1:5" ht="23.25" x14ac:dyDescent="0.6">
      <c r="A13" s="133">
        <v>28758</v>
      </c>
      <c r="B13" s="171"/>
      <c r="C13" s="175" t="s">
        <v>144</v>
      </c>
      <c r="D13" s="136">
        <v>30000</v>
      </c>
      <c r="E13" s="176" t="s">
        <v>69</v>
      </c>
    </row>
    <row r="14" spans="1:5" ht="23.25" x14ac:dyDescent="0.6">
      <c r="A14" s="141">
        <f>SUM(A13)</f>
        <v>28758</v>
      </c>
      <c r="B14" s="177"/>
      <c r="C14" s="173" t="s">
        <v>187</v>
      </c>
      <c r="D14" s="174">
        <f>SUM(D13)</f>
        <v>30000</v>
      </c>
      <c r="E14" s="141">
        <f>SUM(E13)</f>
        <v>0</v>
      </c>
    </row>
    <row r="15" spans="1:5" ht="23.25" x14ac:dyDescent="0.6">
      <c r="A15" s="133"/>
      <c r="B15" s="169" t="s">
        <v>20</v>
      </c>
      <c r="C15" s="170" t="s">
        <v>188</v>
      </c>
      <c r="D15" s="133"/>
      <c r="E15" s="133"/>
    </row>
    <row r="16" spans="1:5" ht="23.25" x14ac:dyDescent="0.6">
      <c r="A16" s="133">
        <v>934230</v>
      </c>
      <c r="B16" s="178"/>
      <c r="C16" s="172" t="s">
        <v>189</v>
      </c>
      <c r="D16" s="136">
        <v>400000</v>
      </c>
      <c r="E16" s="133">
        <v>1482925</v>
      </c>
    </row>
    <row r="17" spans="1:5" ht="23.25" x14ac:dyDescent="0.6">
      <c r="A17" s="133">
        <v>31271047</v>
      </c>
      <c r="B17" s="171"/>
      <c r="C17" s="172" t="s">
        <v>190</v>
      </c>
      <c r="D17" s="133">
        <v>17434000</v>
      </c>
      <c r="E17" s="133">
        <v>47479902</v>
      </c>
    </row>
    <row r="18" spans="1:5" ht="23.25" x14ac:dyDescent="0.6">
      <c r="A18" s="141">
        <f>SUM(A15:A17)</f>
        <v>32205277</v>
      </c>
      <c r="B18" s="179"/>
      <c r="C18" s="173" t="s">
        <v>191</v>
      </c>
      <c r="D18" s="141">
        <f>SUM(D15:D17)</f>
        <v>17834000</v>
      </c>
      <c r="E18" s="141">
        <f>SUM(E15:E17)</f>
        <v>48962827</v>
      </c>
    </row>
    <row r="19" spans="1:5" ht="23.25" x14ac:dyDescent="0.6">
      <c r="A19" s="180"/>
      <c r="B19" s="169" t="s">
        <v>21</v>
      </c>
      <c r="C19" s="170" t="s">
        <v>192</v>
      </c>
      <c r="D19" s="180"/>
      <c r="E19" s="180"/>
    </row>
    <row r="20" spans="1:5" ht="23.25" x14ac:dyDescent="0.6">
      <c r="A20" s="133">
        <v>2666738</v>
      </c>
      <c r="B20" s="181"/>
      <c r="C20" s="172" t="s">
        <v>193</v>
      </c>
      <c r="D20" s="176" t="s">
        <v>69</v>
      </c>
      <c r="E20" s="176" t="s">
        <v>69</v>
      </c>
    </row>
    <row r="21" spans="1:5" ht="23.25" x14ac:dyDescent="0.6">
      <c r="A21" s="141">
        <f>SUM(A20:A20)</f>
        <v>2666738</v>
      </c>
      <c r="B21" s="179"/>
      <c r="C21" s="173" t="s">
        <v>194</v>
      </c>
      <c r="D21" s="174">
        <f>SUM(D19:D20)</f>
        <v>0</v>
      </c>
      <c r="E21" s="141">
        <f>SUM(E20:E20)</f>
        <v>0</v>
      </c>
    </row>
    <row r="22" spans="1:5" ht="23.25" x14ac:dyDescent="0.6">
      <c r="A22" s="141">
        <f>A11+A14+A18+A21</f>
        <v>34970382</v>
      </c>
      <c r="B22" s="179"/>
      <c r="C22" s="173" t="s">
        <v>176</v>
      </c>
      <c r="D22" s="141">
        <f>D11+D14+D18+D21</f>
        <v>18000000</v>
      </c>
      <c r="E22" s="141">
        <f>E11+E14+E18+E21</f>
        <v>48984758</v>
      </c>
    </row>
  </sheetData>
  <mergeCells count="2"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rightToLeft="1" topLeftCell="A16" workbookViewId="0">
      <selection sqref="A1:IV65536"/>
    </sheetView>
  </sheetViews>
  <sheetFormatPr defaultRowHeight="12.75" x14ac:dyDescent="0.2"/>
  <cols>
    <col min="1" max="1" width="14.28515625" customWidth="1"/>
    <col min="2" max="2" width="38.28515625" customWidth="1"/>
    <col min="3" max="4" width="14.28515625" customWidth="1"/>
  </cols>
  <sheetData>
    <row r="2" spans="1:4" ht="23.25" x14ac:dyDescent="0.6">
      <c r="A2" s="122" t="s">
        <v>195</v>
      </c>
      <c r="B2" s="123"/>
      <c r="C2" s="123"/>
      <c r="D2" s="123"/>
    </row>
    <row r="3" spans="1:4" ht="24" customHeight="1" x14ac:dyDescent="0.65">
      <c r="A3" s="124" t="s">
        <v>196</v>
      </c>
      <c r="B3" s="125"/>
      <c r="C3" s="125"/>
      <c r="D3" s="125"/>
    </row>
    <row r="4" spans="1:4" ht="21" customHeight="1" x14ac:dyDescent="0.65">
      <c r="A4" s="124" t="s">
        <v>197</v>
      </c>
      <c r="B4" s="125"/>
      <c r="C4" s="125"/>
      <c r="D4" s="125"/>
    </row>
    <row r="5" spans="1:4" ht="21.75" x14ac:dyDescent="0.55000000000000004">
      <c r="A5" s="123"/>
      <c r="B5" s="123"/>
      <c r="C5" s="123"/>
      <c r="D5" s="126" t="s">
        <v>101</v>
      </c>
    </row>
    <row r="6" spans="1:4" s="1" customFormat="1" ht="18.75" customHeight="1" x14ac:dyDescent="0.2">
      <c r="A6" s="88" t="s">
        <v>171</v>
      </c>
      <c r="B6" s="127"/>
      <c r="C6" s="90" t="s">
        <v>90</v>
      </c>
      <c r="D6" s="128"/>
    </row>
    <row r="7" spans="1:4" s="1" customFormat="1" ht="18.75" customHeight="1" x14ac:dyDescent="0.2">
      <c r="A7" s="91" t="s">
        <v>73</v>
      </c>
      <c r="B7" s="92" t="s">
        <v>3</v>
      </c>
      <c r="C7" s="373" t="s">
        <v>4</v>
      </c>
      <c r="D7" s="373" t="s">
        <v>2</v>
      </c>
    </row>
    <row r="8" spans="1:4" s="1" customFormat="1" ht="18.75" customHeight="1" x14ac:dyDescent="0.2">
      <c r="A8" s="113">
        <v>2005</v>
      </c>
      <c r="B8" s="129"/>
      <c r="C8" s="374"/>
      <c r="D8" s="374"/>
    </row>
    <row r="9" spans="1:4" ht="23.25" x14ac:dyDescent="0.6">
      <c r="A9" s="130"/>
      <c r="B9" s="131" t="s">
        <v>172</v>
      </c>
      <c r="C9" s="132"/>
      <c r="D9" s="130"/>
    </row>
    <row r="10" spans="1:4" ht="20.25" customHeight="1" x14ac:dyDescent="0.6">
      <c r="A10" s="133">
        <v>1588883</v>
      </c>
      <c r="B10" s="134" t="s">
        <v>198</v>
      </c>
      <c r="C10" s="138">
        <v>1299431</v>
      </c>
      <c r="D10" s="133">
        <v>1750277</v>
      </c>
    </row>
    <row r="11" spans="1:4" ht="20.25" customHeight="1" x14ac:dyDescent="0.6">
      <c r="A11" s="133">
        <v>33352741</v>
      </c>
      <c r="B11" s="140" t="s">
        <v>199</v>
      </c>
      <c r="C11" s="138">
        <v>16670569</v>
      </c>
      <c r="D11" s="133">
        <v>47234481</v>
      </c>
    </row>
    <row r="12" spans="1:4" ht="20.25" customHeight="1" x14ac:dyDescent="0.6">
      <c r="A12" s="133">
        <v>28758</v>
      </c>
      <c r="B12" s="140" t="s">
        <v>200</v>
      </c>
      <c r="C12" s="138">
        <v>30000</v>
      </c>
      <c r="D12" s="176" t="s">
        <v>69</v>
      </c>
    </row>
    <row r="13" spans="1:4" ht="23.25" x14ac:dyDescent="0.6">
      <c r="A13" s="141">
        <f>SUM(A10:A12)</f>
        <v>34970382</v>
      </c>
      <c r="B13" s="142" t="s">
        <v>176</v>
      </c>
      <c r="C13" s="143">
        <f>SUM(C10:C12)</f>
        <v>18000000</v>
      </c>
      <c r="D13" s="141">
        <f>SUM(D10:D12)</f>
        <v>48984758</v>
      </c>
    </row>
    <row r="14" spans="1:4" ht="23.25" x14ac:dyDescent="0.6">
      <c r="A14" s="133"/>
      <c r="B14" s="146" t="s">
        <v>177</v>
      </c>
      <c r="C14" s="138"/>
      <c r="D14" s="133"/>
    </row>
    <row r="15" spans="1:4" ht="23.25" x14ac:dyDescent="0.6">
      <c r="A15" s="133"/>
      <c r="B15" s="146" t="s">
        <v>201</v>
      </c>
      <c r="C15" s="138"/>
      <c r="D15" s="133"/>
    </row>
    <row r="16" spans="1:4" ht="20.25" customHeight="1" x14ac:dyDescent="0.6">
      <c r="A16" s="133">
        <v>8300674</v>
      </c>
      <c r="B16" s="137" t="s">
        <v>202</v>
      </c>
      <c r="C16" s="138">
        <v>13000000</v>
      </c>
      <c r="D16" s="133">
        <v>16749721</v>
      </c>
    </row>
    <row r="17" spans="1:4" ht="23.25" x14ac:dyDescent="0.6">
      <c r="A17" s="180">
        <f>SUM(A16:A16)</f>
        <v>8300674</v>
      </c>
      <c r="B17" s="182" t="s">
        <v>203</v>
      </c>
      <c r="C17" s="183">
        <f>SUM(C16:C16)</f>
        <v>13000000</v>
      </c>
      <c r="D17" s="180">
        <f>SUM(D16:D16)</f>
        <v>16749721</v>
      </c>
    </row>
    <row r="18" spans="1:4" ht="23.25" x14ac:dyDescent="0.6">
      <c r="A18" s="184"/>
      <c r="B18" s="131" t="s">
        <v>204</v>
      </c>
      <c r="C18" s="185"/>
      <c r="D18" s="184"/>
    </row>
    <row r="19" spans="1:4" ht="23.25" x14ac:dyDescent="0.6">
      <c r="A19" s="186">
        <v>23445000</v>
      </c>
      <c r="B19" s="137" t="s">
        <v>205</v>
      </c>
      <c r="C19" s="187">
        <v>-1</v>
      </c>
      <c r="D19" s="135">
        <v>1390708</v>
      </c>
    </row>
    <row r="20" spans="1:4" ht="23.25" x14ac:dyDescent="0.6">
      <c r="A20" s="141">
        <f>SUM(A19:A19)</f>
        <v>23445000</v>
      </c>
      <c r="B20" s="142" t="s">
        <v>206</v>
      </c>
      <c r="C20" s="188">
        <f>SUM(C19:C19)</f>
        <v>-1</v>
      </c>
      <c r="D20" s="141">
        <f>SUM(D19:D19)</f>
        <v>1390708</v>
      </c>
    </row>
    <row r="21" spans="1:4" ht="23.25" x14ac:dyDescent="0.6">
      <c r="A21" s="141">
        <f>SUM(A17+A20)</f>
        <v>31745674</v>
      </c>
      <c r="B21" s="142" t="s">
        <v>179</v>
      </c>
      <c r="C21" s="141">
        <f>SUM(C17+C20)</f>
        <v>12999999</v>
      </c>
      <c r="D21" s="141">
        <f>SUM(D17+D20)</f>
        <v>18140429</v>
      </c>
    </row>
    <row r="22" spans="1:4" ht="23.25" x14ac:dyDescent="0.6">
      <c r="A22" s="148"/>
      <c r="B22" s="149"/>
      <c r="C22" s="150"/>
      <c r="D22" s="150"/>
    </row>
    <row r="26" spans="1:4" x14ac:dyDescent="0.2">
      <c r="B26" s="189" t="s">
        <v>207</v>
      </c>
    </row>
    <row r="47" spans="2:2" ht="17.25" customHeight="1" x14ac:dyDescent="0.2">
      <c r="B47" s="80"/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rightToLeft="1" topLeftCell="A70" workbookViewId="0">
      <selection activeCell="C14" sqref="C14"/>
    </sheetView>
  </sheetViews>
  <sheetFormatPr defaultRowHeight="12.75" x14ac:dyDescent="0.2"/>
  <cols>
    <col min="1" max="1" width="14.28515625" customWidth="1"/>
    <col min="2" max="2" width="45.85546875" customWidth="1"/>
    <col min="3" max="3" width="14.28515625" customWidth="1"/>
    <col min="4" max="4" width="14.5703125" customWidth="1"/>
    <col min="257" max="257" width="14.28515625" customWidth="1"/>
    <col min="258" max="258" width="45.85546875" customWidth="1"/>
    <col min="259" max="259" width="14.28515625" customWidth="1"/>
    <col min="260" max="260" width="14.5703125" customWidth="1"/>
    <col min="513" max="513" width="14.28515625" customWidth="1"/>
    <col min="514" max="514" width="45.85546875" customWidth="1"/>
    <col min="515" max="515" width="14.28515625" customWidth="1"/>
    <col min="516" max="516" width="14.5703125" customWidth="1"/>
    <col min="769" max="769" width="14.28515625" customWidth="1"/>
    <col min="770" max="770" width="45.85546875" customWidth="1"/>
    <col min="771" max="771" width="14.28515625" customWidth="1"/>
    <col min="772" max="772" width="14.5703125" customWidth="1"/>
    <col min="1025" max="1025" width="14.28515625" customWidth="1"/>
    <col min="1026" max="1026" width="45.85546875" customWidth="1"/>
    <col min="1027" max="1027" width="14.28515625" customWidth="1"/>
    <col min="1028" max="1028" width="14.5703125" customWidth="1"/>
    <col min="1281" max="1281" width="14.28515625" customWidth="1"/>
    <col min="1282" max="1282" width="45.85546875" customWidth="1"/>
    <col min="1283" max="1283" width="14.28515625" customWidth="1"/>
    <col min="1284" max="1284" width="14.5703125" customWidth="1"/>
    <col min="1537" max="1537" width="14.28515625" customWidth="1"/>
    <col min="1538" max="1538" width="45.85546875" customWidth="1"/>
    <col min="1539" max="1539" width="14.28515625" customWidth="1"/>
    <col min="1540" max="1540" width="14.5703125" customWidth="1"/>
    <col min="1793" max="1793" width="14.28515625" customWidth="1"/>
    <col min="1794" max="1794" width="45.85546875" customWidth="1"/>
    <col min="1795" max="1795" width="14.28515625" customWidth="1"/>
    <col min="1796" max="1796" width="14.5703125" customWidth="1"/>
    <col min="2049" max="2049" width="14.28515625" customWidth="1"/>
    <col min="2050" max="2050" width="45.85546875" customWidth="1"/>
    <col min="2051" max="2051" width="14.28515625" customWidth="1"/>
    <col min="2052" max="2052" width="14.5703125" customWidth="1"/>
    <col min="2305" max="2305" width="14.28515625" customWidth="1"/>
    <col min="2306" max="2306" width="45.85546875" customWidth="1"/>
    <col min="2307" max="2307" width="14.28515625" customWidth="1"/>
    <col min="2308" max="2308" width="14.5703125" customWidth="1"/>
    <col min="2561" max="2561" width="14.28515625" customWidth="1"/>
    <col min="2562" max="2562" width="45.85546875" customWidth="1"/>
    <col min="2563" max="2563" width="14.28515625" customWidth="1"/>
    <col min="2564" max="2564" width="14.5703125" customWidth="1"/>
    <col min="2817" max="2817" width="14.28515625" customWidth="1"/>
    <col min="2818" max="2818" width="45.85546875" customWidth="1"/>
    <col min="2819" max="2819" width="14.28515625" customWidth="1"/>
    <col min="2820" max="2820" width="14.5703125" customWidth="1"/>
    <col min="3073" max="3073" width="14.28515625" customWidth="1"/>
    <col min="3074" max="3074" width="45.85546875" customWidth="1"/>
    <col min="3075" max="3075" width="14.28515625" customWidth="1"/>
    <col min="3076" max="3076" width="14.5703125" customWidth="1"/>
    <col min="3329" max="3329" width="14.28515625" customWidth="1"/>
    <col min="3330" max="3330" width="45.85546875" customWidth="1"/>
    <col min="3331" max="3331" width="14.28515625" customWidth="1"/>
    <col min="3332" max="3332" width="14.5703125" customWidth="1"/>
    <col min="3585" max="3585" width="14.28515625" customWidth="1"/>
    <col min="3586" max="3586" width="45.85546875" customWidth="1"/>
    <col min="3587" max="3587" width="14.28515625" customWidth="1"/>
    <col min="3588" max="3588" width="14.5703125" customWidth="1"/>
    <col min="3841" max="3841" width="14.28515625" customWidth="1"/>
    <col min="3842" max="3842" width="45.85546875" customWidth="1"/>
    <col min="3843" max="3843" width="14.28515625" customWidth="1"/>
    <col min="3844" max="3844" width="14.5703125" customWidth="1"/>
    <col min="4097" max="4097" width="14.28515625" customWidth="1"/>
    <col min="4098" max="4098" width="45.85546875" customWidth="1"/>
    <col min="4099" max="4099" width="14.28515625" customWidth="1"/>
    <col min="4100" max="4100" width="14.5703125" customWidth="1"/>
    <col min="4353" max="4353" width="14.28515625" customWidth="1"/>
    <col min="4354" max="4354" width="45.85546875" customWidth="1"/>
    <col min="4355" max="4355" width="14.28515625" customWidth="1"/>
    <col min="4356" max="4356" width="14.5703125" customWidth="1"/>
    <col min="4609" max="4609" width="14.28515625" customWidth="1"/>
    <col min="4610" max="4610" width="45.85546875" customWidth="1"/>
    <col min="4611" max="4611" width="14.28515625" customWidth="1"/>
    <col min="4612" max="4612" width="14.5703125" customWidth="1"/>
    <col min="4865" max="4865" width="14.28515625" customWidth="1"/>
    <col min="4866" max="4866" width="45.85546875" customWidth="1"/>
    <col min="4867" max="4867" width="14.28515625" customWidth="1"/>
    <col min="4868" max="4868" width="14.5703125" customWidth="1"/>
    <col min="5121" max="5121" width="14.28515625" customWidth="1"/>
    <col min="5122" max="5122" width="45.85546875" customWidth="1"/>
    <col min="5123" max="5123" width="14.28515625" customWidth="1"/>
    <col min="5124" max="5124" width="14.5703125" customWidth="1"/>
    <col min="5377" max="5377" width="14.28515625" customWidth="1"/>
    <col min="5378" max="5378" width="45.85546875" customWidth="1"/>
    <col min="5379" max="5379" width="14.28515625" customWidth="1"/>
    <col min="5380" max="5380" width="14.5703125" customWidth="1"/>
    <col min="5633" max="5633" width="14.28515625" customWidth="1"/>
    <col min="5634" max="5634" width="45.85546875" customWidth="1"/>
    <col min="5635" max="5635" width="14.28515625" customWidth="1"/>
    <col min="5636" max="5636" width="14.5703125" customWidth="1"/>
    <col min="5889" max="5889" width="14.28515625" customWidth="1"/>
    <col min="5890" max="5890" width="45.85546875" customWidth="1"/>
    <col min="5891" max="5891" width="14.28515625" customWidth="1"/>
    <col min="5892" max="5892" width="14.5703125" customWidth="1"/>
    <col min="6145" max="6145" width="14.28515625" customWidth="1"/>
    <col min="6146" max="6146" width="45.85546875" customWidth="1"/>
    <col min="6147" max="6147" width="14.28515625" customWidth="1"/>
    <col min="6148" max="6148" width="14.5703125" customWidth="1"/>
    <col min="6401" max="6401" width="14.28515625" customWidth="1"/>
    <col min="6402" max="6402" width="45.85546875" customWidth="1"/>
    <col min="6403" max="6403" width="14.28515625" customWidth="1"/>
    <col min="6404" max="6404" width="14.5703125" customWidth="1"/>
    <col min="6657" max="6657" width="14.28515625" customWidth="1"/>
    <col min="6658" max="6658" width="45.85546875" customWidth="1"/>
    <col min="6659" max="6659" width="14.28515625" customWidth="1"/>
    <col min="6660" max="6660" width="14.5703125" customWidth="1"/>
    <col min="6913" max="6913" width="14.28515625" customWidth="1"/>
    <col min="6914" max="6914" width="45.85546875" customWidth="1"/>
    <col min="6915" max="6915" width="14.28515625" customWidth="1"/>
    <col min="6916" max="6916" width="14.5703125" customWidth="1"/>
    <col min="7169" max="7169" width="14.28515625" customWidth="1"/>
    <col min="7170" max="7170" width="45.85546875" customWidth="1"/>
    <col min="7171" max="7171" width="14.28515625" customWidth="1"/>
    <col min="7172" max="7172" width="14.5703125" customWidth="1"/>
    <col min="7425" max="7425" width="14.28515625" customWidth="1"/>
    <col min="7426" max="7426" width="45.85546875" customWidth="1"/>
    <col min="7427" max="7427" width="14.28515625" customWidth="1"/>
    <col min="7428" max="7428" width="14.5703125" customWidth="1"/>
    <col min="7681" max="7681" width="14.28515625" customWidth="1"/>
    <col min="7682" max="7682" width="45.85546875" customWidth="1"/>
    <col min="7683" max="7683" width="14.28515625" customWidth="1"/>
    <col min="7684" max="7684" width="14.5703125" customWidth="1"/>
    <col min="7937" max="7937" width="14.28515625" customWidth="1"/>
    <col min="7938" max="7938" width="45.85546875" customWidth="1"/>
    <col min="7939" max="7939" width="14.28515625" customWidth="1"/>
    <col min="7940" max="7940" width="14.5703125" customWidth="1"/>
    <col min="8193" max="8193" width="14.28515625" customWidth="1"/>
    <col min="8194" max="8194" width="45.85546875" customWidth="1"/>
    <col min="8195" max="8195" width="14.28515625" customWidth="1"/>
    <col min="8196" max="8196" width="14.5703125" customWidth="1"/>
    <col min="8449" max="8449" width="14.28515625" customWidth="1"/>
    <col min="8450" max="8450" width="45.85546875" customWidth="1"/>
    <col min="8451" max="8451" width="14.28515625" customWidth="1"/>
    <col min="8452" max="8452" width="14.5703125" customWidth="1"/>
    <col min="8705" max="8705" width="14.28515625" customWidth="1"/>
    <col min="8706" max="8706" width="45.85546875" customWidth="1"/>
    <col min="8707" max="8707" width="14.28515625" customWidth="1"/>
    <col min="8708" max="8708" width="14.5703125" customWidth="1"/>
    <col min="8961" max="8961" width="14.28515625" customWidth="1"/>
    <col min="8962" max="8962" width="45.85546875" customWidth="1"/>
    <col min="8963" max="8963" width="14.28515625" customWidth="1"/>
    <col min="8964" max="8964" width="14.5703125" customWidth="1"/>
    <col min="9217" max="9217" width="14.28515625" customWidth="1"/>
    <col min="9218" max="9218" width="45.85546875" customWidth="1"/>
    <col min="9219" max="9219" width="14.28515625" customWidth="1"/>
    <col min="9220" max="9220" width="14.5703125" customWidth="1"/>
    <col min="9473" max="9473" width="14.28515625" customWidth="1"/>
    <col min="9474" max="9474" width="45.85546875" customWidth="1"/>
    <col min="9475" max="9475" width="14.28515625" customWidth="1"/>
    <col min="9476" max="9476" width="14.5703125" customWidth="1"/>
    <col min="9729" max="9729" width="14.28515625" customWidth="1"/>
    <col min="9730" max="9730" width="45.85546875" customWidth="1"/>
    <col min="9731" max="9731" width="14.28515625" customWidth="1"/>
    <col min="9732" max="9732" width="14.5703125" customWidth="1"/>
    <col min="9985" max="9985" width="14.28515625" customWidth="1"/>
    <col min="9986" max="9986" width="45.85546875" customWidth="1"/>
    <col min="9987" max="9987" width="14.28515625" customWidth="1"/>
    <col min="9988" max="9988" width="14.5703125" customWidth="1"/>
    <col min="10241" max="10241" width="14.28515625" customWidth="1"/>
    <col min="10242" max="10242" width="45.85546875" customWidth="1"/>
    <col min="10243" max="10243" width="14.28515625" customWidth="1"/>
    <col min="10244" max="10244" width="14.5703125" customWidth="1"/>
    <col min="10497" max="10497" width="14.28515625" customWidth="1"/>
    <col min="10498" max="10498" width="45.85546875" customWidth="1"/>
    <col min="10499" max="10499" width="14.28515625" customWidth="1"/>
    <col min="10500" max="10500" width="14.5703125" customWidth="1"/>
    <col min="10753" max="10753" width="14.28515625" customWidth="1"/>
    <col min="10754" max="10754" width="45.85546875" customWidth="1"/>
    <col min="10755" max="10755" width="14.28515625" customWidth="1"/>
    <col min="10756" max="10756" width="14.5703125" customWidth="1"/>
    <col min="11009" max="11009" width="14.28515625" customWidth="1"/>
    <col min="11010" max="11010" width="45.85546875" customWidth="1"/>
    <col min="11011" max="11011" width="14.28515625" customWidth="1"/>
    <col min="11012" max="11012" width="14.5703125" customWidth="1"/>
    <col min="11265" max="11265" width="14.28515625" customWidth="1"/>
    <col min="11266" max="11266" width="45.85546875" customWidth="1"/>
    <col min="11267" max="11267" width="14.28515625" customWidth="1"/>
    <col min="11268" max="11268" width="14.5703125" customWidth="1"/>
    <col min="11521" max="11521" width="14.28515625" customWidth="1"/>
    <col min="11522" max="11522" width="45.85546875" customWidth="1"/>
    <col min="11523" max="11523" width="14.28515625" customWidth="1"/>
    <col min="11524" max="11524" width="14.5703125" customWidth="1"/>
    <col min="11777" max="11777" width="14.28515625" customWidth="1"/>
    <col min="11778" max="11778" width="45.85546875" customWidth="1"/>
    <col min="11779" max="11779" width="14.28515625" customWidth="1"/>
    <col min="11780" max="11780" width="14.5703125" customWidth="1"/>
    <col min="12033" max="12033" width="14.28515625" customWidth="1"/>
    <col min="12034" max="12034" width="45.85546875" customWidth="1"/>
    <col min="12035" max="12035" width="14.28515625" customWidth="1"/>
    <col min="12036" max="12036" width="14.5703125" customWidth="1"/>
    <col min="12289" max="12289" width="14.28515625" customWidth="1"/>
    <col min="12290" max="12290" width="45.85546875" customWidth="1"/>
    <col min="12291" max="12291" width="14.28515625" customWidth="1"/>
    <col min="12292" max="12292" width="14.5703125" customWidth="1"/>
    <col min="12545" max="12545" width="14.28515625" customWidth="1"/>
    <col min="12546" max="12546" width="45.85546875" customWidth="1"/>
    <col min="12547" max="12547" width="14.28515625" customWidth="1"/>
    <col min="12548" max="12548" width="14.5703125" customWidth="1"/>
    <col min="12801" max="12801" width="14.28515625" customWidth="1"/>
    <col min="12802" max="12802" width="45.85546875" customWidth="1"/>
    <col min="12803" max="12803" width="14.28515625" customWidth="1"/>
    <col min="12804" max="12804" width="14.5703125" customWidth="1"/>
    <col min="13057" max="13057" width="14.28515625" customWidth="1"/>
    <col min="13058" max="13058" width="45.85546875" customWidth="1"/>
    <col min="13059" max="13059" width="14.28515625" customWidth="1"/>
    <col min="13060" max="13060" width="14.5703125" customWidth="1"/>
    <col min="13313" max="13313" width="14.28515625" customWidth="1"/>
    <col min="13314" max="13314" width="45.85546875" customWidth="1"/>
    <col min="13315" max="13315" width="14.28515625" customWidth="1"/>
    <col min="13316" max="13316" width="14.5703125" customWidth="1"/>
    <col min="13569" max="13569" width="14.28515625" customWidth="1"/>
    <col min="13570" max="13570" width="45.85546875" customWidth="1"/>
    <col min="13571" max="13571" width="14.28515625" customWidth="1"/>
    <col min="13572" max="13572" width="14.5703125" customWidth="1"/>
    <col min="13825" max="13825" width="14.28515625" customWidth="1"/>
    <col min="13826" max="13826" width="45.85546875" customWidth="1"/>
    <col min="13827" max="13827" width="14.28515625" customWidth="1"/>
    <col min="13828" max="13828" width="14.5703125" customWidth="1"/>
    <col min="14081" max="14081" width="14.28515625" customWidth="1"/>
    <col min="14082" max="14082" width="45.85546875" customWidth="1"/>
    <col min="14083" max="14083" width="14.28515625" customWidth="1"/>
    <col min="14084" max="14084" width="14.5703125" customWidth="1"/>
    <col min="14337" max="14337" width="14.28515625" customWidth="1"/>
    <col min="14338" max="14338" width="45.85546875" customWidth="1"/>
    <col min="14339" max="14339" width="14.28515625" customWidth="1"/>
    <col min="14340" max="14340" width="14.5703125" customWidth="1"/>
    <col min="14593" max="14593" width="14.28515625" customWidth="1"/>
    <col min="14594" max="14594" width="45.85546875" customWidth="1"/>
    <col min="14595" max="14595" width="14.28515625" customWidth="1"/>
    <col min="14596" max="14596" width="14.5703125" customWidth="1"/>
    <col min="14849" max="14849" width="14.28515625" customWidth="1"/>
    <col min="14850" max="14850" width="45.85546875" customWidth="1"/>
    <col min="14851" max="14851" width="14.28515625" customWidth="1"/>
    <col min="14852" max="14852" width="14.5703125" customWidth="1"/>
    <col min="15105" max="15105" width="14.28515625" customWidth="1"/>
    <col min="15106" max="15106" width="45.85546875" customWidth="1"/>
    <col min="15107" max="15107" width="14.28515625" customWidth="1"/>
    <col min="15108" max="15108" width="14.5703125" customWidth="1"/>
    <col min="15361" max="15361" width="14.28515625" customWidth="1"/>
    <col min="15362" max="15362" width="45.85546875" customWidth="1"/>
    <col min="15363" max="15363" width="14.28515625" customWidth="1"/>
    <col min="15364" max="15364" width="14.5703125" customWidth="1"/>
    <col min="15617" max="15617" width="14.28515625" customWidth="1"/>
    <col min="15618" max="15618" width="45.85546875" customWidth="1"/>
    <col min="15619" max="15619" width="14.28515625" customWidth="1"/>
    <col min="15620" max="15620" width="14.5703125" customWidth="1"/>
    <col min="15873" max="15873" width="14.28515625" customWidth="1"/>
    <col min="15874" max="15874" width="45.85546875" customWidth="1"/>
    <col min="15875" max="15875" width="14.28515625" customWidth="1"/>
    <col min="15876" max="15876" width="14.5703125" customWidth="1"/>
    <col min="16129" max="16129" width="14.28515625" customWidth="1"/>
    <col min="16130" max="16130" width="45.85546875" customWidth="1"/>
    <col min="16131" max="16131" width="14.28515625" customWidth="1"/>
    <col min="16132" max="16132" width="14.5703125" customWidth="1"/>
  </cols>
  <sheetData>
    <row r="1" spans="1:4" s="1" customFormat="1" ht="15" customHeight="1" x14ac:dyDescent="0.2">
      <c r="A1" s="82" t="s">
        <v>309</v>
      </c>
      <c r="B1" s="83"/>
      <c r="C1" s="83"/>
      <c r="D1" s="83"/>
    </row>
    <row r="2" spans="1:4" s="1" customFormat="1" ht="21" customHeight="1" x14ac:dyDescent="0.2">
      <c r="A2" s="112" t="s">
        <v>310</v>
      </c>
      <c r="B2" s="4"/>
      <c r="C2" s="4"/>
      <c r="D2" s="4"/>
    </row>
    <row r="3" spans="1:4" s="1" customFormat="1" ht="19.5" customHeight="1" x14ac:dyDescent="0.2">
      <c r="A3" s="112" t="s">
        <v>311</v>
      </c>
      <c r="B3" s="4"/>
      <c r="C3" s="4"/>
      <c r="D3" s="4"/>
    </row>
    <row r="4" spans="1:4" s="1" customFormat="1" ht="15.75" customHeight="1" x14ac:dyDescent="0.2">
      <c r="A4" s="244"/>
      <c r="B4" s="83"/>
      <c r="C4" s="83"/>
      <c r="D4" s="10" t="s">
        <v>101</v>
      </c>
    </row>
    <row r="5" spans="1:4" s="1" customFormat="1" ht="18.75" customHeight="1" x14ac:dyDescent="0.2">
      <c r="A5" s="93" t="s">
        <v>2</v>
      </c>
      <c r="B5" s="89"/>
      <c r="C5" s="245" t="s">
        <v>90</v>
      </c>
      <c r="D5" s="51"/>
    </row>
    <row r="6" spans="1:4" s="1" customFormat="1" ht="16.5" customHeight="1" x14ac:dyDescent="0.2">
      <c r="A6" s="91" t="s">
        <v>73</v>
      </c>
      <c r="B6" s="92" t="s">
        <v>3</v>
      </c>
      <c r="C6" s="373" t="s">
        <v>4</v>
      </c>
      <c r="D6" s="373" t="s">
        <v>2</v>
      </c>
    </row>
    <row r="7" spans="1:4" s="1" customFormat="1" ht="15" customHeight="1" x14ac:dyDescent="0.2">
      <c r="A7" s="113">
        <v>2005</v>
      </c>
      <c r="B7" s="246"/>
      <c r="C7" s="374"/>
      <c r="D7" s="374"/>
    </row>
    <row r="8" spans="1:4" s="1" customFormat="1" ht="21" customHeight="1" x14ac:dyDescent="0.2">
      <c r="A8" s="115">
        <v>87895017</v>
      </c>
      <c r="B8" s="247" t="s">
        <v>132</v>
      </c>
      <c r="C8" s="248">
        <v>53285000</v>
      </c>
      <c r="D8" s="115">
        <v>136552375</v>
      </c>
    </row>
    <row r="9" spans="1:4" s="1" customFormat="1" ht="21" customHeight="1" x14ac:dyDescent="0.2">
      <c r="A9" s="100">
        <v>955944</v>
      </c>
      <c r="B9" s="118" t="s">
        <v>133</v>
      </c>
      <c r="C9" s="102">
        <v>1021000</v>
      </c>
      <c r="D9" s="100">
        <v>1181763</v>
      </c>
    </row>
    <row r="10" spans="1:4" s="1" customFormat="1" ht="21" customHeight="1" x14ac:dyDescent="0.2">
      <c r="A10" s="100">
        <v>433491</v>
      </c>
      <c r="B10" s="118" t="s">
        <v>134</v>
      </c>
      <c r="C10" s="102">
        <v>545000</v>
      </c>
      <c r="D10" s="100">
        <v>462016</v>
      </c>
    </row>
    <row r="11" spans="1:4" s="1" customFormat="1" ht="21" customHeight="1" x14ac:dyDescent="0.2">
      <c r="A11" s="100">
        <v>750718</v>
      </c>
      <c r="B11" s="118" t="s">
        <v>214</v>
      </c>
      <c r="C11" s="102">
        <v>495000</v>
      </c>
      <c r="D11" s="100">
        <v>712718</v>
      </c>
    </row>
    <row r="12" spans="1:4" s="1" customFormat="1" ht="21" customHeight="1" x14ac:dyDescent="0.2">
      <c r="A12" s="100">
        <v>1157005</v>
      </c>
      <c r="B12" s="118" t="s">
        <v>135</v>
      </c>
      <c r="C12" s="102">
        <v>1308000</v>
      </c>
      <c r="D12" s="100">
        <v>1176350</v>
      </c>
    </row>
    <row r="13" spans="1:4" s="1" customFormat="1" ht="21" customHeight="1" x14ac:dyDescent="0.2">
      <c r="A13" s="100">
        <v>22978732</v>
      </c>
      <c r="B13" s="118" t="s">
        <v>136</v>
      </c>
      <c r="C13" s="102">
        <v>9435000</v>
      </c>
      <c r="D13" s="100">
        <v>10966932</v>
      </c>
    </row>
    <row r="14" spans="1:4" s="1" customFormat="1" ht="21" customHeight="1" x14ac:dyDescent="0.2">
      <c r="A14" s="100">
        <v>23117002</v>
      </c>
      <c r="B14" s="118" t="s">
        <v>137</v>
      </c>
      <c r="C14" s="102">
        <v>22691000</v>
      </c>
      <c r="D14" s="100">
        <v>25052363</v>
      </c>
    </row>
    <row r="15" spans="1:4" s="1" customFormat="1" ht="21" customHeight="1" x14ac:dyDescent="0.2">
      <c r="A15" s="100">
        <v>15645940</v>
      </c>
      <c r="B15" s="118" t="s">
        <v>138</v>
      </c>
      <c r="C15" s="102">
        <v>15492000</v>
      </c>
      <c r="D15" s="100">
        <v>16785396</v>
      </c>
    </row>
    <row r="16" spans="1:4" s="1" customFormat="1" ht="21" customHeight="1" x14ac:dyDescent="0.2">
      <c r="A16" s="100">
        <v>17385813</v>
      </c>
      <c r="B16" s="118" t="s">
        <v>139</v>
      </c>
      <c r="C16" s="102">
        <v>13024000</v>
      </c>
      <c r="D16" s="100">
        <v>17713664</v>
      </c>
    </row>
    <row r="17" spans="1:4" s="1" customFormat="1" ht="21" customHeight="1" x14ac:dyDescent="0.2">
      <c r="A17" s="100">
        <v>7174992</v>
      </c>
      <c r="B17" s="118" t="s">
        <v>140</v>
      </c>
      <c r="C17" s="102">
        <v>6975000</v>
      </c>
      <c r="D17" s="100">
        <v>11914946</v>
      </c>
    </row>
    <row r="18" spans="1:4" s="1" customFormat="1" ht="21" customHeight="1" x14ac:dyDescent="0.2">
      <c r="A18" s="100">
        <v>3809865</v>
      </c>
      <c r="B18" s="118" t="s">
        <v>141</v>
      </c>
      <c r="C18" s="102">
        <v>3757000</v>
      </c>
      <c r="D18" s="100">
        <v>3794293</v>
      </c>
    </row>
    <row r="19" spans="1:4" s="1" customFormat="1" ht="21" customHeight="1" x14ac:dyDescent="0.2">
      <c r="A19" s="100">
        <v>18794834</v>
      </c>
      <c r="B19" s="118" t="s">
        <v>142</v>
      </c>
      <c r="C19" s="102">
        <v>18241000</v>
      </c>
      <c r="D19" s="100">
        <v>20699564</v>
      </c>
    </row>
    <row r="20" spans="1:4" s="1" customFormat="1" ht="21" customHeight="1" x14ac:dyDescent="0.2">
      <c r="A20" s="100">
        <v>15859115</v>
      </c>
      <c r="B20" s="118" t="s">
        <v>143</v>
      </c>
      <c r="C20" s="102">
        <v>15702000</v>
      </c>
      <c r="D20" s="100">
        <v>16714121</v>
      </c>
    </row>
    <row r="21" spans="1:4" s="1" customFormat="1" ht="21" customHeight="1" x14ac:dyDescent="0.2">
      <c r="A21" s="100">
        <v>178842490</v>
      </c>
      <c r="B21" s="118" t="s">
        <v>144</v>
      </c>
      <c r="C21" s="102">
        <v>180456000</v>
      </c>
      <c r="D21" s="100">
        <v>199382104</v>
      </c>
    </row>
    <row r="22" spans="1:4" s="1" customFormat="1" ht="21" customHeight="1" x14ac:dyDescent="0.2">
      <c r="A22" s="100">
        <v>360608440</v>
      </c>
      <c r="B22" s="118" t="s">
        <v>145</v>
      </c>
      <c r="C22" s="102">
        <v>382135000</v>
      </c>
      <c r="D22" s="100">
        <v>406463399</v>
      </c>
    </row>
    <row r="23" spans="1:4" s="1" customFormat="1" ht="21" customHeight="1" x14ac:dyDescent="0.2">
      <c r="A23" s="100">
        <v>36896484</v>
      </c>
      <c r="B23" s="118" t="s">
        <v>146</v>
      </c>
      <c r="C23" s="102">
        <v>38649000</v>
      </c>
      <c r="D23" s="100">
        <v>41213435</v>
      </c>
    </row>
    <row r="24" spans="1:4" s="1" customFormat="1" ht="21" customHeight="1" x14ac:dyDescent="0.2">
      <c r="A24" s="100">
        <v>4093109</v>
      </c>
      <c r="B24" s="118" t="s">
        <v>245</v>
      </c>
      <c r="C24" s="102">
        <v>3490000</v>
      </c>
      <c r="D24" s="100">
        <v>6720842</v>
      </c>
    </row>
    <row r="25" spans="1:4" s="1" customFormat="1" ht="21" customHeight="1" x14ac:dyDescent="0.2">
      <c r="A25" s="100">
        <v>19098978</v>
      </c>
      <c r="B25" s="118" t="s">
        <v>312</v>
      </c>
      <c r="C25" s="102">
        <v>18046000</v>
      </c>
      <c r="D25" s="100">
        <v>24645780</v>
      </c>
    </row>
    <row r="26" spans="1:4" s="1" customFormat="1" ht="21" customHeight="1" x14ac:dyDescent="0.2">
      <c r="A26" s="100">
        <v>112539323</v>
      </c>
      <c r="B26" s="118" t="s">
        <v>313</v>
      </c>
      <c r="C26" s="102">
        <v>37347000</v>
      </c>
      <c r="D26" s="100">
        <v>88291243</v>
      </c>
    </row>
    <row r="27" spans="1:4" s="1" customFormat="1" ht="21" customHeight="1" x14ac:dyDescent="0.2">
      <c r="A27" s="100">
        <v>41269094</v>
      </c>
      <c r="B27" s="118" t="s">
        <v>314</v>
      </c>
      <c r="C27" s="102">
        <v>36405000</v>
      </c>
      <c r="D27" s="100">
        <v>43368038</v>
      </c>
    </row>
    <row r="28" spans="1:4" s="1" customFormat="1" ht="21" customHeight="1" x14ac:dyDescent="0.2">
      <c r="A28" s="100">
        <v>11342817</v>
      </c>
      <c r="B28" s="118" t="s">
        <v>151</v>
      </c>
      <c r="C28" s="102">
        <v>284000</v>
      </c>
      <c r="D28" s="100">
        <v>2986888</v>
      </c>
    </row>
    <row r="29" spans="1:4" s="1" customFormat="1" ht="21" customHeight="1" x14ac:dyDescent="0.2">
      <c r="A29" s="100">
        <v>31090425</v>
      </c>
      <c r="B29" s="118" t="s">
        <v>152</v>
      </c>
      <c r="C29" s="102">
        <v>28352000</v>
      </c>
      <c r="D29" s="100">
        <v>34858963</v>
      </c>
    </row>
    <row r="30" spans="1:4" s="1" customFormat="1" ht="21" customHeight="1" x14ac:dyDescent="0.2">
      <c r="A30" s="100">
        <v>1648535</v>
      </c>
      <c r="B30" s="118" t="s">
        <v>153</v>
      </c>
      <c r="C30" s="102">
        <v>1591000</v>
      </c>
      <c r="D30" s="100">
        <v>1813739</v>
      </c>
    </row>
    <row r="31" spans="1:4" s="1" customFormat="1" ht="21" customHeight="1" x14ac:dyDescent="0.2">
      <c r="A31" s="100">
        <v>608411</v>
      </c>
      <c r="B31" s="67" t="s">
        <v>212</v>
      </c>
      <c r="C31" s="102">
        <v>561000</v>
      </c>
      <c r="D31" s="100">
        <v>753985</v>
      </c>
    </row>
    <row r="32" spans="1:4" s="1" customFormat="1" ht="21" customHeight="1" x14ac:dyDescent="0.2">
      <c r="A32" s="100">
        <v>145379</v>
      </c>
      <c r="B32" s="118" t="s">
        <v>155</v>
      </c>
      <c r="C32" s="102">
        <v>180000</v>
      </c>
      <c r="D32" s="100">
        <v>133198</v>
      </c>
    </row>
    <row r="33" spans="1:4" s="1" customFormat="1" ht="21" customHeight="1" x14ac:dyDescent="0.2">
      <c r="A33" s="100">
        <v>166052</v>
      </c>
      <c r="B33" s="118" t="s">
        <v>156</v>
      </c>
      <c r="C33" s="102">
        <v>174000</v>
      </c>
      <c r="D33" s="100">
        <v>168994</v>
      </c>
    </row>
    <row r="34" spans="1:4" s="1" customFormat="1" ht="21" customHeight="1" x14ac:dyDescent="0.2">
      <c r="A34" s="100">
        <v>2831104</v>
      </c>
      <c r="B34" s="118" t="s">
        <v>157</v>
      </c>
      <c r="C34" s="102">
        <v>3097000</v>
      </c>
      <c r="D34" s="100">
        <v>3488841</v>
      </c>
    </row>
    <row r="35" spans="1:4" s="1" customFormat="1" ht="21" customHeight="1" x14ac:dyDescent="0.2">
      <c r="A35" s="121">
        <v>2575697</v>
      </c>
      <c r="B35" s="249" t="s">
        <v>315</v>
      </c>
      <c r="C35" s="250">
        <v>2493000</v>
      </c>
      <c r="D35" s="121">
        <v>2824744</v>
      </c>
    </row>
    <row r="36" spans="1:4" s="1" customFormat="1" ht="15" customHeight="1" x14ac:dyDescent="0.2">
      <c r="A36" s="377"/>
      <c r="B36" s="377"/>
      <c r="C36" s="377"/>
      <c r="D36" s="377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/>
      <c r="B38"/>
      <c r="C38"/>
      <c r="D38"/>
    </row>
    <row r="39" spans="1:4" s="1" customFormat="1" ht="15" customHeight="1" x14ac:dyDescent="0.2">
      <c r="A39" s="391" t="s">
        <v>527</v>
      </c>
      <c r="B39" s="391"/>
      <c r="C39" s="391"/>
      <c r="D39" s="391"/>
    </row>
    <row r="40" spans="1:4" s="1" customFormat="1" ht="15" customHeight="1" x14ac:dyDescent="0.2">
      <c r="A40"/>
      <c r="B40"/>
      <c r="C40"/>
      <c r="D40"/>
    </row>
    <row r="41" spans="1:4" s="1" customFormat="1" ht="15" customHeight="1" x14ac:dyDescent="0.2">
      <c r="A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s="1" customFormat="1" ht="32.25" customHeight="1" x14ac:dyDescent="0.2">
      <c r="A44"/>
      <c r="B44"/>
      <c r="C44"/>
      <c r="D44"/>
    </row>
    <row r="45" spans="1:4" s="1" customFormat="1" ht="23.25" customHeight="1" x14ac:dyDescent="0.2">
      <c r="A45"/>
      <c r="B45"/>
      <c r="C45"/>
      <c r="D45"/>
    </row>
    <row r="46" spans="1:4" s="1" customFormat="1" ht="15" customHeight="1" x14ac:dyDescent="0.2">
      <c r="A46"/>
      <c r="B46"/>
      <c r="C46"/>
      <c r="D46"/>
    </row>
    <row r="47" spans="1:4" ht="21" customHeight="1" x14ac:dyDescent="0.2">
      <c r="A47" s="82" t="s">
        <v>528</v>
      </c>
      <c r="B47" s="83"/>
      <c r="C47" s="83"/>
      <c r="D47" s="83"/>
    </row>
    <row r="48" spans="1:4" ht="21.75" customHeight="1" x14ac:dyDescent="0.2">
      <c r="A48" s="207" t="s">
        <v>529</v>
      </c>
      <c r="B48" s="4"/>
      <c r="C48" s="4"/>
      <c r="D48" s="4"/>
    </row>
    <row r="49" spans="1:4" ht="19.5" customHeight="1" x14ac:dyDescent="0.2">
      <c r="A49" s="112" t="s">
        <v>411</v>
      </c>
      <c r="B49" s="4"/>
      <c r="C49" s="4"/>
      <c r="D49" s="4"/>
    </row>
    <row r="50" spans="1:4" ht="20.25" customHeight="1" x14ac:dyDescent="0.2">
      <c r="A50" s="244"/>
      <c r="B50" s="83"/>
      <c r="C50" s="83"/>
      <c r="D50" s="10" t="s">
        <v>101</v>
      </c>
    </row>
    <row r="51" spans="1:4" ht="19.5" customHeight="1" x14ac:dyDescent="0.2">
      <c r="A51" s="93" t="s">
        <v>2</v>
      </c>
      <c r="B51" s="89"/>
      <c r="C51" s="245" t="s">
        <v>90</v>
      </c>
      <c r="D51" s="51"/>
    </row>
    <row r="52" spans="1:4" ht="20.25" customHeight="1" x14ac:dyDescent="0.2">
      <c r="A52" s="91" t="s">
        <v>73</v>
      </c>
      <c r="B52" s="92" t="s">
        <v>3</v>
      </c>
      <c r="C52" s="373" t="s">
        <v>4</v>
      </c>
      <c r="D52" s="373" t="s">
        <v>171</v>
      </c>
    </row>
    <row r="53" spans="1:4" ht="21" customHeight="1" x14ac:dyDescent="0.2">
      <c r="A53" s="94">
        <v>2005</v>
      </c>
      <c r="B53" s="392"/>
      <c r="C53" s="374"/>
      <c r="D53" s="374"/>
    </row>
    <row r="54" spans="1:4" ht="18.75" customHeight="1" x14ac:dyDescent="0.2">
      <c r="A54" s="100">
        <v>287390</v>
      </c>
      <c r="B54" s="118" t="s">
        <v>416</v>
      </c>
      <c r="C54" s="102">
        <v>413000</v>
      </c>
      <c r="D54" s="100">
        <v>507508</v>
      </c>
    </row>
    <row r="55" spans="1:4" ht="18.75" customHeight="1" x14ac:dyDescent="0.2">
      <c r="A55" s="100">
        <v>84553085</v>
      </c>
      <c r="B55" s="236" t="s">
        <v>160</v>
      </c>
      <c r="C55" s="102">
        <v>86075000</v>
      </c>
      <c r="D55" s="100">
        <v>84286526</v>
      </c>
    </row>
    <row r="56" spans="1:4" ht="18.75" customHeight="1" x14ac:dyDescent="0.2">
      <c r="A56" s="100">
        <v>6825982</v>
      </c>
      <c r="B56" s="118" t="s">
        <v>530</v>
      </c>
      <c r="C56" s="102">
        <v>6434000</v>
      </c>
      <c r="D56" s="100">
        <v>6934421</v>
      </c>
    </row>
    <row r="57" spans="1:4" ht="18.75" customHeight="1" x14ac:dyDescent="0.2">
      <c r="A57" s="100">
        <v>159935696</v>
      </c>
      <c r="B57" s="118" t="s">
        <v>531</v>
      </c>
      <c r="C57" s="102">
        <v>4806000</v>
      </c>
      <c r="D57" s="100">
        <v>48448690</v>
      </c>
    </row>
    <row r="58" spans="1:4" ht="18.75" customHeight="1" x14ac:dyDescent="0.2">
      <c r="A58" s="100">
        <v>9498007</v>
      </c>
      <c r="B58" s="118" t="s">
        <v>163</v>
      </c>
      <c r="C58" s="102">
        <v>7914000</v>
      </c>
      <c r="D58" s="100">
        <v>10311277</v>
      </c>
    </row>
    <row r="59" spans="1:4" ht="18.75" customHeight="1" x14ac:dyDescent="0.2">
      <c r="A59" s="100">
        <v>667028</v>
      </c>
      <c r="B59" s="118" t="s">
        <v>164</v>
      </c>
      <c r="C59" s="102">
        <v>436000</v>
      </c>
      <c r="D59" s="100">
        <v>665059</v>
      </c>
    </row>
    <row r="60" spans="1:4" ht="21" customHeight="1" x14ac:dyDescent="0.2">
      <c r="A60" s="100">
        <v>22027632</v>
      </c>
      <c r="B60" s="118" t="s">
        <v>225</v>
      </c>
      <c r="C60" s="102">
        <v>30407000</v>
      </c>
      <c r="D60" s="100">
        <v>34295737</v>
      </c>
    </row>
    <row r="61" spans="1:4" ht="21" customHeight="1" x14ac:dyDescent="0.2">
      <c r="A61" s="100">
        <v>55704068</v>
      </c>
      <c r="B61" s="67" t="s">
        <v>341</v>
      </c>
      <c r="C61" s="102">
        <v>15107000</v>
      </c>
      <c r="D61" s="100">
        <v>232358381</v>
      </c>
    </row>
    <row r="62" spans="1:4" ht="21" customHeight="1" x14ac:dyDescent="0.2">
      <c r="A62" s="100">
        <v>3564180</v>
      </c>
      <c r="B62" s="118" t="s">
        <v>366</v>
      </c>
      <c r="C62" s="98">
        <v>3917000</v>
      </c>
      <c r="D62" s="100">
        <v>4012037</v>
      </c>
    </row>
    <row r="63" spans="1:4" ht="21" customHeight="1" x14ac:dyDescent="0.2">
      <c r="A63" s="100">
        <v>5783759</v>
      </c>
      <c r="B63" s="67" t="s">
        <v>532</v>
      </c>
      <c r="C63" s="98">
        <v>4039000</v>
      </c>
      <c r="D63" s="100">
        <v>7648337</v>
      </c>
    </row>
    <row r="64" spans="1:4" ht="21" customHeight="1" x14ac:dyDescent="0.2">
      <c r="A64" s="100">
        <v>15005438</v>
      </c>
      <c r="B64" s="67" t="s">
        <v>106</v>
      </c>
      <c r="C64" s="98">
        <v>12221000</v>
      </c>
      <c r="D64" s="100">
        <v>17151807</v>
      </c>
    </row>
    <row r="65" spans="1:4" ht="21" customHeight="1" x14ac:dyDescent="0.2">
      <c r="A65" s="100">
        <v>1981675</v>
      </c>
      <c r="B65" s="67" t="s">
        <v>107</v>
      </c>
      <c r="C65" s="99">
        <v>2004000</v>
      </c>
      <c r="D65" s="100">
        <v>2133718</v>
      </c>
    </row>
    <row r="66" spans="1:4" ht="21" customHeight="1" x14ac:dyDescent="0.2">
      <c r="A66" s="100">
        <v>3401114</v>
      </c>
      <c r="B66" s="67" t="s">
        <v>319</v>
      </c>
      <c r="C66" s="99">
        <v>2991000</v>
      </c>
      <c r="D66" s="100">
        <v>3326710</v>
      </c>
    </row>
    <row r="67" spans="1:4" ht="17.25" customHeight="1" x14ac:dyDescent="0.2">
      <c r="A67" s="100">
        <v>3968877</v>
      </c>
      <c r="B67" s="67" t="s">
        <v>109</v>
      </c>
      <c r="C67" s="99">
        <v>4273000</v>
      </c>
      <c r="D67" s="100">
        <v>4961434</v>
      </c>
    </row>
    <row r="68" spans="1:4" ht="17.25" customHeight="1" x14ac:dyDescent="0.2">
      <c r="A68" s="100">
        <v>289486</v>
      </c>
      <c r="B68" s="67" t="s">
        <v>110</v>
      </c>
      <c r="C68" s="99">
        <v>409000</v>
      </c>
      <c r="D68" s="100">
        <v>321700</v>
      </c>
    </row>
    <row r="69" spans="1:4" ht="17.25" customHeight="1" x14ac:dyDescent="0.2">
      <c r="A69" s="100">
        <v>1260406</v>
      </c>
      <c r="B69" s="67" t="s">
        <v>111</v>
      </c>
      <c r="C69" s="99">
        <v>1267000</v>
      </c>
      <c r="D69" s="100">
        <v>1538531</v>
      </c>
    </row>
    <row r="70" spans="1:4" ht="17.25" customHeight="1" x14ac:dyDescent="0.2">
      <c r="A70" s="100">
        <v>104737429</v>
      </c>
      <c r="B70" s="67" t="s">
        <v>320</v>
      </c>
      <c r="C70" s="99">
        <v>84512000</v>
      </c>
      <c r="D70" s="100">
        <v>110819466</v>
      </c>
    </row>
    <row r="71" spans="1:4" ht="17.25" customHeight="1" x14ac:dyDescent="0.2">
      <c r="A71" s="100">
        <v>2025843</v>
      </c>
      <c r="B71" s="67" t="s">
        <v>112</v>
      </c>
      <c r="C71" s="99">
        <v>2524000</v>
      </c>
      <c r="D71" s="100">
        <v>3654761</v>
      </c>
    </row>
    <row r="72" spans="1:4" ht="17.25" customHeight="1" x14ac:dyDescent="0.2">
      <c r="A72" s="103" t="s">
        <v>69</v>
      </c>
      <c r="B72" s="67" t="s">
        <v>328</v>
      </c>
      <c r="C72" s="103" t="s">
        <v>69</v>
      </c>
      <c r="D72" s="100">
        <v>50000</v>
      </c>
    </row>
    <row r="73" spans="1:4" ht="17.25" customHeight="1" x14ac:dyDescent="0.2">
      <c r="A73" s="100">
        <v>4517227</v>
      </c>
      <c r="B73" s="67" t="s">
        <v>533</v>
      </c>
      <c r="C73" s="103" t="s">
        <v>69</v>
      </c>
      <c r="D73" s="100">
        <v>3999533</v>
      </c>
    </row>
    <row r="74" spans="1:4" ht="17.25" customHeight="1" x14ac:dyDescent="0.2">
      <c r="A74" s="100">
        <v>120660</v>
      </c>
      <c r="B74" s="67" t="s">
        <v>227</v>
      </c>
      <c r="C74" s="99">
        <v>123000</v>
      </c>
      <c r="D74" s="100">
        <v>189377</v>
      </c>
    </row>
    <row r="75" spans="1:4" ht="17.25" customHeight="1" x14ac:dyDescent="0.2">
      <c r="A75" s="100">
        <v>16579</v>
      </c>
      <c r="B75" s="67" t="s">
        <v>534</v>
      </c>
      <c r="C75" s="103" t="s">
        <v>69</v>
      </c>
      <c r="D75" s="100">
        <v>7780</v>
      </c>
    </row>
    <row r="76" spans="1:4" ht="17.25" customHeight="1" x14ac:dyDescent="0.2">
      <c r="A76" s="100">
        <v>26007560</v>
      </c>
      <c r="B76" s="67" t="s">
        <v>114</v>
      </c>
      <c r="C76" s="99">
        <v>26027000</v>
      </c>
      <c r="D76" s="100">
        <v>36589691</v>
      </c>
    </row>
    <row r="77" spans="1:4" ht="19.5" customHeight="1" x14ac:dyDescent="0.2">
      <c r="A77" s="103" t="s">
        <v>69</v>
      </c>
      <c r="B77" s="67" t="s">
        <v>127</v>
      </c>
      <c r="C77" s="102">
        <v>191870000</v>
      </c>
      <c r="D77" s="103" t="s">
        <v>69</v>
      </c>
    </row>
    <row r="78" spans="1:4" ht="20.25" customHeight="1" x14ac:dyDescent="0.2">
      <c r="A78" s="109">
        <f>SUM(A8:A35,A54:A77)</f>
        <v>1531893927</v>
      </c>
      <c r="B78" s="242" t="s">
        <v>128</v>
      </c>
      <c r="C78" s="111">
        <f>SUM(C8:C77)</f>
        <v>1383000000</v>
      </c>
      <c r="D78" s="109">
        <f>SUM(D8:D77)</f>
        <v>1735053175</v>
      </c>
    </row>
    <row r="79" spans="1:4" ht="21.75" customHeight="1" x14ac:dyDescent="0.2">
      <c r="A79" s="393"/>
      <c r="B79" s="202"/>
      <c r="C79" s="202"/>
      <c r="D79" s="202"/>
    </row>
    <row r="80" spans="1:4" ht="18" customHeight="1" x14ac:dyDescent="0.2">
      <c r="A80" s="384"/>
      <c r="B80" s="384"/>
      <c r="C80" s="384"/>
      <c r="D80" s="384"/>
    </row>
    <row r="81" spans="1:4" ht="18" customHeight="1" x14ac:dyDescent="0.2">
      <c r="A81" s="384"/>
      <c r="B81" s="384"/>
      <c r="C81" s="384"/>
      <c r="D81" s="384"/>
    </row>
    <row r="82" spans="1:4" ht="18" customHeight="1" x14ac:dyDescent="0.2">
      <c r="A82" s="384"/>
      <c r="B82" s="384"/>
      <c r="C82" s="384"/>
      <c r="D82" s="384"/>
    </row>
    <row r="84" spans="1:4" x14ac:dyDescent="0.2">
      <c r="A84" s="391" t="s">
        <v>535</v>
      </c>
      <c r="B84" s="391"/>
      <c r="C84" s="391"/>
      <c r="D84" s="391"/>
    </row>
  </sheetData>
  <mergeCells count="10">
    <mergeCell ref="A80:D80"/>
    <mergeCell ref="A81:D81"/>
    <mergeCell ref="A82:D82"/>
    <mergeCell ref="A84:D84"/>
    <mergeCell ref="C6:C7"/>
    <mergeCell ref="D6:D7"/>
    <mergeCell ref="A36:D36"/>
    <mergeCell ref="A39:D39"/>
    <mergeCell ref="C52:C53"/>
    <mergeCell ref="D52:D5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0"/>
  <sheetViews>
    <sheetView rightToLeft="1" topLeftCell="A148" workbookViewId="0">
      <selection activeCell="B13" sqref="B13"/>
    </sheetView>
  </sheetViews>
  <sheetFormatPr defaultRowHeight="12.75" x14ac:dyDescent="0.2"/>
  <cols>
    <col min="1" max="1" width="14.140625" customWidth="1"/>
    <col min="2" max="2" width="50.7109375" customWidth="1"/>
    <col min="3" max="3" width="14" customWidth="1"/>
    <col min="4" max="4" width="13.85546875" customWidth="1"/>
  </cols>
  <sheetData>
    <row r="2" spans="1:4" s="1" customFormat="1" ht="15" customHeight="1" x14ac:dyDescent="0.2">
      <c r="A2" s="82" t="s">
        <v>316</v>
      </c>
      <c r="B2" s="83"/>
      <c r="C2" s="83"/>
      <c r="D2" s="83"/>
    </row>
    <row r="3" spans="1:4" s="1" customFormat="1" ht="18" customHeight="1" x14ac:dyDescent="0.2">
      <c r="A3" s="112" t="s">
        <v>317</v>
      </c>
      <c r="B3" s="4"/>
      <c r="C3" s="4"/>
      <c r="D3" s="4"/>
    </row>
    <row r="4" spans="1:4" s="1" customFormat="1" ht="18" customHeight="1" x14ac:dyDescent="0.2">
      <c r="A4" s="112" t="s">
        <v>183</v>
      </c>
      <c r="B4" s="4"/>
      <c r="C4" s="4"/>
      <c r="D4" s="4"/>
    </row>
    <row r="5" spans="1:4" s="1" customFormat="1" ht="16.5" customHeight="1" x14ac:dyDescent="0.2">
      <c r="A5" s="244"/>
      <c r="B5" s="83"/>
      <c r="C5" s="83"/>
      <c r="D5" s="251" t="s">
        <v>101</v>
      </c>
    </row>
    <row r="6" spans="1:4" s="1" customFormat="1" ht="15.75" customHeight="1" x14ac:dyDescent="0.2">
      <c r="A6" s="217" t="s">
        <v>2</v>
      </c>
      <c r="B6" s="89"/>
      <c r="C6" s="252" t="s">
        <v>90</v>
      </c>
      <c r="D6" s="51"/>
    </row>
    <row r="7" spans="1:4" s="1" customFormat="1" ht="17.25" customHeight="1" x14ac:dyDescent="0.2">
      <c r="A7" s="219" t="s">
        <v>73</v>
      </c>
      <c r="B7" s="92" t="s">
        <v>3</v>
      </c>
      <c r="C7" s="378" t="s">
        <v>170</v>
      </c>
      <c r="D7" s="378" t="s">
        <v>2</v>
      </c>
    </row>
    <row r="8" spans="1:4" s="1" customFormat="1" ht="15.75" customHeight="1" x14ac:dyDescent="0.2">
      <c r="A8" s="220">
        <v>2005</v>
      </c>
      <c r="B8" s="253"/>
      <c r="C8" s="379"/>
      <c r="D8" s="379"/>
    </row>
    <row r="9" spans="1:4" s="1" customFormat="1" ht="19.5" customHeight="1" x14ac:dyDescent="0.2">
      <c r="A9" s="198"/>
      <c r="B9" s="254" t="s">
        <v>318</v>
      </c>
      <c r="C9" s="255"/>
      <c r="D9" s="256"/>
    </row>
    <row r="10" spans="1:4" s="1" customFormat="1" ht="17.25" customHeight="1" x14ac:dyDescent="0.2">
      <c r="A10" s="100">
        <v>41696783</v>
      </c>
      <c r="B10" s="118" t="s">
        <v>132</v>
      </c>
      <c r="C10" s="102">
        <v>31980000</v>
      </c>
      <c r="D10" s="100">
        <v>78569547</v>
      </c>
    </row>
    <row r="11" spans="1:4" s="1" customFormat="1" ht="17.25" customHeight="1" x14ac:dyDescent="0.2">
      <c r="A11" s="100">
        <v>955944</v>
      </c>
      <c r="B11" s="118" t="s">
        <v>133</v>
      </c>
      <c r="C11" s="102">
        <v>1021000</v>
      </c>
      <c r="D11" s="100">
        <v>1181763</v>
      </c>
    </row>
    <row r="12" spans="1:4" s="1" customFormat="1" ht="17.25" customHeight="1" x14ac:dyDescent="0.2">
      <c r="A12" s="100">
        <v>433491</v>
      </c>
      <c r="B12" s="118" t="s">
        <v>134</v>
      </c>
      <c r="C12" s="102">
        <v>545000</v>
      </c>
      <c r="D12" s="100">
        <v>462016</v>
      </c>
    </row>
    <row r="13" spans="1:4" s="1" customFormat="1" ht="17.25" customHeight="1" x14ac:dyDescent="0.2">
      <c r="A13" s="100">
        <v>750718</v>
      </c>
      <c r="B13" s="118" t="s">
        <v>214</v>
      </c>
      <c r="C13" s="102">
        <v>495000</v>
      </c>
      <c r="D13" s="100">
        <v>712718</v>
      </c>
    </row>
    <row r="14" spans="1:4" s="1" customFormat="1" ht="17.25" customHeight="1" x14ac:dyDescent="0.2">
      <c r="A14" s="100">
        <v>1157005</v>
      </c>
      <c r="B14" s="118" t="s">
        <v>135</v>
      </c>
      <c r="C14" s="102">
        <v>1308000</v>
      </c>
      <c r="D14" s="100">
        <v>1176350</v>
      </c>
    </row>
    <row r="15" spans="1:4" s="1" customFormat="1" ht="17.25" customHeight="1" x14ac:dyDescent="0.2">
      <c r="A15" s="100">
        <v>22978732</v>
      </c>
      <c r="B15" s="118" t="s">
        <v>136</v>
      </c>
      <c r="C15" s="102">
        <v>9435000</v>
      </c>
      <c r="D15" s="100">
        <v>10966932</v>
      </c>
    </row>
    <row r="16" spans="1:4" s="1" customFormat="1" ht="17.25" customHeight="1" x14ac:dyDescent="0.2">
      <c r="A16" s="100">
        <v>23098522</v>
      </c>
      <c r="B16" s="118" t="s">
        <v>137</v>
      </c>
      <c r="C16" s="102">
        <v>22666000</v>
      </c>
      <c r="D16" s="100">
        <v>25029107</v>
      </c>
    </row>
    <row r="17" spans="1:4" s="1" customFormat="1" ht="17.25" customHeight="1" x14ac:dyDescent="0.2">
      <c r="A17" s="100">
        <v>11342817</v>
      </c>
      <c r="B17" s="118" t="s">
        <v>151</v>
      </c>
      <c r="C17" s="102">
        <v>284000</v>
      </c>
      <c r="D17" s="100">
        <v>2986888</v>
      </c>
    </row>
    <row r="18" spans="1:4" s="1" customFormat="1" ht="17.25" customHeight="1" x14ac:dyDescent="0.2">
      <c r="A18" s="100">
        <v>608411</v>
      </c>
      <c r="B18" s="67" t="s">
        <v>154</v>
      </c>
      <c r="C18" s="102">
        <v>561000</v>
      </c>
      <c r="D18" s="100">
        <v>753985</v>
      </c>
    </row>
    <row r="19" spans="1:4" s="1" customFormat="1" ht="17.25" customHeight="1" x14ac:dyDescent="0.2">
      <c r="A19" s="100">
        <v>166052</v>
      </c>
      <c r="B19" s="118" t="s">
        <v>156</v>
      </c>
      <c r="C19" s="102">
        <v>174000</v>
      </c>
      <c r="D19" s="100">
        <v>168994</v>
      </c>
    </row>
    <row r="20" spans="1:4" s="1" customFormat="1" ht="17.25" customHeight="1" x14ac:dyDescent="0.2">
      <c r="A20" s="100">
        <v>2831104</v>
      </c>
      <c r="B20" s="118" t="s">
        <v>157</v>
      </c>
      <c r="C20" s="102">
        <v>3097000</v>
      </c>
      <c r="D20" s="100">
        <v>3488841</v>
      </c>
    </row>
    <row r="21" spans="1:4" s="1" customFormat="1" ht="17.25" customHeight="1" x14ac:dyDescent="0.2">
      <c r="A21" s="100">
        <v>6825982</v>
      </c>
      <c r="B21" s="257" t="s">
        <v>161</v>
      </c>
      <c r="C21" s="102">
        <v>6434000</v>
      </c>
      <c r="D21" s="100">
        <v>6934421</v>
      </c>
    </row>
    <row r="22" spans="1:4" s="1" customFormat="1" ht="17.25" customHeight="1" x14ac:dyDescent="0.2">
      <c r="A22" s="100">
        <v>1981675</v>
      </c>
      <c r="B22" s="118" t="s">
        <v>107</v>
      </c>
      <c r="C22" s="99">
        <v>2004000</v>
      </c>
      <c r="D22" s="100">
        <v>2133718</v>
      </c>
    </row>
    <row r="23" spans="1:4" s="1" customFormat="1" ht="17.25" customHeight="1" x14ac:dyDescent="0.2">
      <c r="A23" s="100">
        <v>3401114</v>
      </c>
      <c r="B23" s="118" t="s">
        <v>319</v>
      </c>
      <c r="C23" s="99">
        <v>2991000</v>
      </c>
      <c r="D23" s="100">
        <v>3326710</v>
      </c>
    </row>
    <row r="24" spans="1:4" s="1" customFormat="1" ht="17.25" customHeight="1" x14ac:dyDescent="0.2">
      <c r="A24" s="100">
        <v>289486</v>
      </c>
      <c r="B24" s="118" t="s">
        <v>110</v>
      </c>
      <c r="C24" s="98">
        <v>409000</v>
      </c>
      <c r="D24" s="102">
        <v>321700</v>
      </c>
    </row>
    <row r="25" spans="1:4" s="1" customFormat="1" ht="17.25" customHeight="1" x14ac:dyDescent="0.2">
      <c r="A25" s="100">
        <v>104737429</v>
      </c>
      <c r="B25" s="118" t="s">
        <v>320</v>
      </c>
      <c r="C25" s="98">
        <v>84512000</v>
      </c>
      <c r="D25" s="102">
        <v>110819466</v>
      </c>
    </row>
    <row r="26" spans="1:4" s="1" customFormat="1" ht="19.5" customHeight="1" x14ac:dyDescent="0.2">
      <c r="A26" s="109">
        <f>SUM(A10:A25)</f>
        <v>223255265</v>
      </c>
      <c r="B26" s="242" t="s">
        <v>185</v>
      </c>
      <c r="C26" s="111">
        <f>SUM(C10:C25)</f>
        <v>167916000</v>
      </c>
      <c r="D26" s="111">
        <f>SUM(D10:D25)</f>
        <v>249033156</v>
      </c>
    </row>
    <row r="27" spans="1:4" s="1" customFormat="1" ht="18" customHeight="1" x14ac:dyDescent="0.2">
      <c r="A27" s="100"/>
      <c r="B27" s="258" t="s">
        <v>321</v>
      </c>
      <c r="C27" s="102"/>
      <c r="D27" s="100"/>
    </row>
    <row r="28" spans="1:4" s="1" customFormat="1" ht="17.25" customHeight="1" x14ac:dyDescent="0.2">
      <c r="A28" s="100">
        <v>2073200</v>
      </c>
      <c r="B28" s="67" t="s">
        <v>322</v>
      </c>
      <c r="C28" s="102">
        <v>2073000</v>
      </c>
      <c r="D28" s="100">
        <v>2349454</v>
      </c>
    </row>
    <row r="29" spans="1:4" s="1" customFormat="1" ht="17.25" customHeight="1" x14ac:dyDescent="0.2">
      <c r="A29" s="100">
        <v>1126353</v>
      </c>
      <c r="B29" s="118" t="s">
        <v>216</v>
      </c>
      <c r="C29" s="102">
        <v>1098000</v>
      </c>
      <c r="D29" s="100">
        <v>1111643</v>
      </c>
    </row>
    <row r="30" spans="1:4" s="1" customFormat="1" ht="17.25" customHeight="1" x14ac:dyDescent="0.2">
      <c r="A30" s="100">
        <v>15645940</v>
      </c>
      <c r="B30" s="118" t="s">
        <v>138</v>
      </c>
      <c r="C30" s="102">
        <v>15492000</v>
      </c>
      <c r="D30" s="100">
        <v>16785396</v>
      </c>
    </row>
    <row r="31" spans="1:4" s="1" customFormat="1" ht="17.25" customHeight="1" x14ac:dyDescent="0.2">
      <c r="A31" s="100">
        <v>15859115</v>
      </c>
      <c r="B31" s="67" t="s">
        <v>323</v>
      </c>
      <c r="C31" s="102">
        <v>15702000</v>
      </c>
      <c r="D31" s="100">
        <v>16714121</v>
      </c>
    </row>
    <row r="32" spans="1:4" s="1" customFormat="1" ht="17.25" customHeight="1" x14ac:dyDescent="0.2">
      <c r="A32" s="100">
        <v>1648535</v>
      </c>
      <c r="B32" s="118" t="s">
        <v>153</v>
      </c>
      <c r="C32" s="102">
        <v>1591000</v>
      </c>
      <c r="D32" s="100">
        <v>1813739</v>
      </c>
    </row>
    <row r="33" spans="1:4" s="1" customFormat="1" ht="17.25" customHeight="1" x14ac:dyDescent="0.2">
      <c r="A33" s="100">
        <v>3968877</v>
      </c>
      <c r="B33" s="118" t="s">
        <v>217</v>
      </c>
      <c r="C33" s="99">
        <v>4273000</v>
      </c>
      <c r="D33" s="100">
        <v>4961434</v>
      </c>
    </row>
    <row r="34" spans="1:4" s="1" customFormat="1" ht="18.75" customHeight="1" x14ac:dyDescent="0.2">
      <c r="A34" s="109">
        <f>SUM(A28:A33)</f>
        <v>40322020</v>
      </c>
      <c r="B34" s="242" t="s">
        <v>218</v>
      </c>
      <c r="C34" s="111">
        <f>SUM(C28:C33)</f>
        <v>40229000</v>
      </c>
      <c r="D34" s="111">
        <f>SUM(D28:D33)</f>
        <v>43735787</v>
      </c>
    </row>
    <row r="35" spans="1:4" s="1" customFormat="1" ht="19.5" customHeight="1" x14ac:dyDescent="0.2">
      <c r="A35" s="100"/>
      <c r="B35" s="258" t="s">
        <v>324</v>
      </c>
      <c r="C35" s="102"/>
      <c r="D35" s="100"/>
    </row>
    <row r="36" spans="1:4" s="1" customFormat="1" ht="17.25" customHeight="1" x14ac:dyDescent="0.2">
      <c r="A36" s="100">
        <v>18480</v>
      </c>
      <c r="B36" s="67" t="s">
        <v>325</v>
      </c>
      <c r="C36" s="99">
        <v>25000</v>
      </c>
      <c r="D36" s="100">
        <v>23256</v>
      </c>
    </row>
    <row r="37" spans="1:4" s="1" customFormat="1" ht="17.25" customHeight="1" x14ac:dyDescent="0.2">
      <c r="A37" s="103" t="s">
        <v>69</v>
      </c>
      <c r="B37" s="67" t="s">
        <v>223</v>
      </c>
      <c r="C37" s="103" t="s">
        <v>69</v>
      </c>
      <c r="D37" s="100">
        <v>3893897</v>
      </c>
    </row>
    <row r="38" spans="1:4" s="1" customFormat="1" ht="17.25" customHeight="1" x14ac:dyDescent="0.2">
      <c r="A38" s="100">
        <v>360608440</v>
      </c>
      <c r="B38" s="118" t="s">
        <v>145</v>
      </c>
      <c r="C38" s="102">
        <v>382135000</v>
      </c>
      <c r="D38" s="100">
        <v>406463399</v>
      </c>
    </row>
    <row r="39" spans="1:4" s="1" customFormat="1" ht="17.25" customHeight="1" x14ac:dyDescent="0.2">
      <c r="A39" s="100">
        <v>84553085</v>
      </c>
      <c r="B39" s="236" t="s">
        <v>160</v>
      </c>
      <c r="C39" s="102">
        <v>86075000</v>
      </c>
      <c r="D39" s="100">
        <v>84286526</v>
      </c>
    </row>
    <row r="40" spans="1:4" s="1" customFormat="1" ht="17.25" customHeight="1" x14ac:dyDescent="0.2">
      <c r="A40" s="100">
        <v>1797000</v>
      </c>
      <c r="B40" s="67" t="s">
        <v>326</v>
      </c>
      <c r="C40" s="102">
        <v>1797000</v>
      </c>
      <c r="D40" s="100">
        <v>1797000</v>
      </c>
    </row>
    <row r="41" spans="1:4" s="1" customFormat="1" ht="17.25" customHeight="1" x14ac:dyDescent="0.2">
      <c r="A41" s="100">
        <v>667028</v>
      </c>
      <c r="B41" s="118" t="s">
        <v>164</v>
      </c>
      <c r="C41" s="102">
        <v>436000</v>
      </c>
      <c r="D41" s="100">
        <v>665059</v>
      </c>
    </row>
    <row r="42" spans="1:4" s="1" customFormat="1" ht="17.25" customHeight="1" x14ac:dyDescent="0.2">
      <c r="A42" s="100">
        <v>22027632</v>
      </c>
      <c r="B42" s="118" t="s">
        <v>225</v>
      </c>
      <c r="C42" s="102">
        <v>30407000</v>
      </c>
      <c r="D42" s="100">
        <v>34295737</v>
      </c>
    </row>
    <row r="43" spans="1:4" s="1" customFormat="1" ht="17.25" customHeight="1" x14ac:dyDescent="0.2">
      <c r="A43" s="100">
        <v>972991</v>
      </c>
      <c r="B43" s="97" t="s">
        <v>327</v>
      </c>
      <c r="C43" s="102">
        <v>945000</v>
      </c>
      <c r="D43" s="100">
        <v>1016353</v>
      </c>
    </row>
    <row r="44" spans="1:4" s="1" customFormat="1" ht="17.25" customHeight="1" x14ac:dyDescent="0.2">
      <c r="A44" s="103" t="s">
        <v>69</v>
      </c>
      <c r="B44" s="118" t="s">
        <v>328</v>
      </c>
      <c r="C44" s="103" t="s">
        <v>69</v>
      </c>
      <c r="D44" s="100">
        <v>50000</v>
      </c>
    </row>
    <row r="45" spans="1:4" s="1" customFormat="1" ht="17.25" customHeight="1" x14ac:dyDescent="0.2">
      <c r="A45" s="100">
        <v>120660</v>
      </c>
      <c r="B45" s="118" t="s">
        <v>329</v>
      </c>
      <c r="C45" s="99">
        <v>123000</v>
      </c>
      <c r="D45" s="100">
        <v>189377</v>
      </c>
    </row>
    <row r="46" spans="1:4" s="1" customFormat="1" ht="17.25" customHeight="1" x14ac:dyDescent="0.2">
      <c r="A46" s="121">
        <v>18717888</v>
      </c>
      <c r="B46" s="259" t="s">
        <v>330</v>
      </c>
      <c r="C46" s="250">
        <v>19470000</v>
      </c>
      <c r="D46" s="121">
        <v>27217639</v>
      </c>
    </row>
    <row r="47" spans="1:4" s="1" customFormat="1" ht="17.25" customHeight="1" x14ac:dyDescent="0.2">
      <c r="B47" s="260" t="s">
        <v>331</v>
      </c>
    </row>
    <row r="48" spans="1:4" s="1" customFormat="1" ht="17.25" customHeight="1" x14ac:dyDescent="0.2"/>
    <row r="49" spans="1:5" s="1" customFormat="1" ht="17.25" customHeight="1" x14ac:dyDescent="0.2"/>
    <row r="50" spans="1:5" s="1" customFormat="1" ht="19.5" customHeight="1" x14ac:dyDescent="0.2"/>
    <row r="51" spans="1:5" s="1" customFormat="1" ht="12.75" customHeight="1" x14ac:dyDescent="0.2">
      <c r="A51" s="261"/>
      <c r="B51" s="80"/>
      <c r="C51"/>
      <c r="D51"/>
      <c r="E51"/>
    </row>
    <row r="52" spans="1:5" s="1" customFormat="1" ht="15.75" customHeight="1" x14ac:dyDescent="0.2">
      <c r="A52"/>
      <c r="B52"/>
      <c r="C52"/>
      <c r="D52"/>
    </row>
    <row r="53" spans="1:5" s="1" customFormat="1" ht="15.75" customHeight="1" x14ac:dyDescent="0.2">
      <c r="A53"/>
      <c r="B53"/>
      <c r="C53"/>
      <c r="D53"/>
    </row>
    <row r="54" spans="1:5" s="1" customFormat="1" ht="12.75" customHeight="1" x14ac:dyDescent="0.2">
      <c r="A54" s="261"/>
      <c r="B54" s="261"/>
      <c r="C54"/>
      <c r="D54"/>
      <c r="E54"/>
    </row>
    <row r="55" spans="1:5" s="1" customFormat="1" ht="12.75" customHeight="1" x14ac:dyDescent="0.2">
      <c r="A55" s="261"/>
      <c r="B55" s="261"/>
      <c r="C55"/>
      <c r="D55"/>
      <c r="E55"/>
    </row>
    <row r="57" spans="1:5" s="1" customFormat="1" ht="12.75" customHeight="1" x14ac:dyDescent="0.2">
      <c r="A57" s="261"/>
      <c r="B57" s="261"/>
      <c r="C57"/>
      <c r="D57"/>
      <c r="E57"/>
    </row>
    <row r="58" spans="1:5" s="1" customFormat="1" ht="12.75" customHeight="1" x14ac:dyDescent="0.2">
      <c r="A58" s="261"/>
      <c r="B58" s="261"/>
      <c r="C58"/>
      <c r="D58"/>
      <c r="E58"/>
    </row>
    <row r="59" spans="1:5" s="1" customFormat="1" ht="12.75" customHeight="1" x14ac:dyDescent="0.2">
      <c r="A59" s="261"/>
      <c r="B59" s="261"/>
      <c r="C59"/>
      <c r="D59"/>
      <c r="E59"/>
    </row>
    <row r="60" spans="1:5" s="1" customFormat="1" ht="12.75" customHeight="1" x14ac:dyDescent="0.2">
      <c r="A60" s="261"/>
      <c r="B60" s="261"/>
      <c r="C60"/>
      <c r="D60"/>
      <c r="E60"/>
    </row>
    <row r="61" spans="1:5" s="1" customFormat="1" ht="12.75" customHeight="1" x14ac:dyDescent="0.2">
      <c r="A61" s="261"/>
      <c r="B61" s="261"/>
      <c r="C61"/>
      <c r="D61"/>
      <c r="E61"/>
    </row>
    <row r="62" spans="1:5" s="1" customFormat="1" ht="12.75" customHeight="1" x14ac:dyDescent="0.2">
      <c r="A62" s="261"/>
      <c r="B62" s="261"/>
      <c r="C62"/>
      <c r="D62"/>
      <c r="E62"/>
    </row>
    <row r="63" spans="1:5" s="1" customFormat="1" ht="12.75" customHeight="1" x14ac:dyDescent="0.2">
      <c r="A63" s="261"/>
      <c r="B63" s="261"/>
      <c r="C63"/>
      <c r="D63"/>
      <c r="E63"/>
    </row>
    <row r="64" spans="1:5" s="1" customFormat="1" ht="12.75" customHeight="1" x14ac:dyDescent="0.2">
      <c r="A64" s="261"/>
      <c r="B64" s="261"/>
      <c r="C64"/>
      <c r="D64"/>
      <c r="E64"/>
    </row>
    <row r="65" spans="1:5" s="1" customFormat="1" ht="18" customHeight="1" x14ac:dyDescent="0.2">
      <c r="A65" s="82" t="s">
        <v>332</v>
      </c>
      <c r="B65" s="83"/>
      <c r="C65" s="83"/>
      <c r="D65" s="83"/>
      <c r="E65"/>
    </row>
    <row r="66" spans="1:5" s="1" customFormat="1" ht="19.5" customHeight="1" x14ac:dyDescent="0.2">
      <c r="A66" s="207" t="s">
        <v>333</v>
      </c>
      <c r="B66" s="4"/>
      <c r="C66" s="4"/>
      <c r="D66" s="4"/>
    </row>
    <row r="67" spans="1:5" s="1" customFormat="1" ht="18" customHeight="1" x14ac:dyDescent="0.2">
      <c r="A67" s="112" t="s">
        <v>183</v>
      </c>
      <c r="B67" s="4"/>
      <c r="C67" s="4"/>
      <c r="D67" s="4"/>
    </row>
    <row r="68" spans="1:5" s="1" customFormat="1" ht="12.75" customHeight="1" x14ac:dyDescent="0.2">
      <c r="A68" s="244"/>
      <c r="B68" s="83"/>
      <c r="C68" s="83"/>
      <c r="D68" s="251" t="s">
        <v>101</v>
      </c>
      <c r="E68"/>
    </row>
    <row r="69" spans="1:5" s="1" customFormat="1" ht="19.5" customHeight="1" x14ac:dyDescent="0.2">
      <c r="A69" s="217" t="s">
        <v>2</v>
      </c>
      <c r="B69" s="89"/>
      <c r="C69" s="252" t="s">
        <v>90</v>
      </c>
      <c r="D69" s="51"/>
      <c r="E69"/>
    </row>
    <row r="70" spans="1:5" s="1" customFormat="1" ht="19.5" customHeight="1" x14ac:dyDescent="0.2">
      <c r="A70" s="219" t="s">
        <v>73</v>
      </c>
      <c r="B70" s="92" t="s">
        <v>3</v>
      </c>
      <c r="C70" s="378" t="s">
        <v>170</v>
      </c>
      <c r="D70" s="378" t="s">
        <v>2</v>
      </c>
      <c r="E70"/>
    </row>
    <row r="71" spans="1:5" s="1" customFormat="1" ht="19.5" customHeight="1" x14ac:dyDescent="0.2">
      <c r="A71" s="262">
        <v>2005</v>
      </c>
      <c r="B71" s="263"/>
      <c r="C71" s="379"/>
      <c r="D71" s="379"/>
      <c r="E71"/>
    </row>
    <row r="72" spans="1:5" s="1" customFormat="1" ht="19.5" customHeight="1" x14ac:dyDescent="0.2">
      <c r="A72" s="264"/>
      <c r="B72" s="265" t="s">
        <v>334</v>
      </c>
      <c r="C72" s="219"/>
      <c r="D72" s="219"/>
      <c r="E72"/>
    </row>
    <row r="73" spans="1:5" s="1" customFormat="1" ht="19.5" customHeight="1" x14ac:dyDescent="0.2">
      <c r="A73" s="100">
        <v>413</v>
      </c>
      <c r="B73" s="118" t="s">
        <v>335</v>
      </c>
      <c r="C73" s="103" t="s">
        <v>69</v>
      </c>
      <c r="D73" s="103" t="s">
        <v>69</v>
      </c>
      <c r="E73"/>
    </row>
    <row r="74" spans="1:5" s="1" customFormat="1" ht="19.5" customHeight="1" x14ac:dyDescent="0.2">
      <c r="A74" s="109">
        <f>SUM(A36:A46,A73)</f>
        <v>489483617</v>
      </c>
      <c r="B74" s="242" t="s">
        <v>231</v>
      </c>
      <c r="C74" s="111">
        <f>SUM(C36:C73)</f>
        <v>521413000</v>
      </c>
      <c r="D74" s="111">
        <f>SUM(D36:D73)</f>
        <v>559898243</v>
      </c>
      <c r="E74"/>
    </row>
    <row r="75" spans="1:5" s="1" customFormat="1" ht="19.5" customHeight="1" x14ac:dyDescent="0.2">
      <c r="A75" s="99"/>
      <c r="B75" s="258" t="s">
        <v>336</v>
      </c>
      <c r="C75" s="266"/>
      <c r="D75" s="267"/>
      <c r="E75"/>
    </row>
    <row r="76" spans="1:5" s="1" customFormat="1" ht="18.75" customHeight="1" x14ac:dyDescent="0.2">
      <c r="A76" s="100">
        <v>178842490</v>
      </c>
      <c r="B76" s="118" t="s">
        <v>144</v>
      </c>
      <c r="C76" s="102">
        <v>180456000</v>
      </c>
      <c r="D76" s="100">
        <v>195488207</v>
      </c>
      <c r="E76"/>
    </row>
    <row r="77" spans="1:5" s="1" customFormat="1" ht="18.75" customHeight="1" x14ac:dyDescent="0.2">
      <c r="A77" s="100">
        <v>4516814</v>
      </c>
      <c r="B77" s="118" t="s">
        <v>335</v>
      </c>
      <c r="C77" s="103" t="s">
        <v>69</v>
      </c>
      <c r="D77" s="100">
        <v>3999533</v>
      </c>
      <c r="E77"/>
    </row>
    <row r="78" spans="1:5" s="1" customFormat="1" ht="19.5" customHeight="1" x14ac:dyDescent="0.2">
      <c r="A78" s="109">
        <f>SUM(A76:A77)</f>
        <v>183359304</v>
      </c>
      <c r="B78" s="242" t="s">
        <v>187</v>
      </c>
      <c r="C78" s="111">
        <f>SUM(C76)</f>
        <v>180456000</v>
      </c>
      <c r="D78" s="109">
        <f>SUM(D76:D77)</f>
        <v>199487740</v>
      </c>
      <c r="E78"/>
    </row>
    <row r="79" spans="1:5" s="1" customFormat="1" ht="19.5" customHeight="1" x14ac:dyDescent="0.2">
      <c r="A79" s="100"/>
      <c r="B79" s="258" t="s">
        <v>337</v>
      </c>
      <c r="C79" s="102"/>
      <c r="D79" s="100"/>
      <c r="E79"/>
    </row>
    <row r="80" spans="1:5" s="1" customFormat="1" ht="18.75" customHeight="1" x14ac:dyDescent="0.2">
      <c r="A80" s="100">
        <v>36896483</v>
      </c>
      <c r="B80" s="118" t="s">
        <v>338</v>
      </c>
      <c r="C80" s="102">
        <v>38649000</v>
      </c>
      <c r="D80" s="100">
        <v>41213435</v>
      </c>
      <c r="E80"/>
    </row>
    <row r="81" spans="1:5" s="1" customFormat="1" ht="18.75" customHeight="1" x14ac:dyDescent="0.2">
      <c r="A81" s="100">
        <v>2575697</v>
      </c>
      <c r="B81" s="236" t="s">
        <v>315</v>
      </c>
      <c r="C81" s="102">
        <v>2493000</v>
      </c>
      <c r="D81" s="100">
        <v>2824744</v>
      </c>
      <c r="E81"/>
    </row>
    <row r="82" spans="1:5" s="1" customFormat="1" ht="18.75" customHeight="1" x14ac:dyDescent="0.2">
      <c r="A82" s="100">
        <v>150467284</v>
      </c>
      <c r="B82" s="118" t="s">
        <v>339</v>
      </c>
      <c r="C82" s="98">
        <v>1055000</v>
      </c>
      <c r="D82" s="100">
        <v>37127494</v>
      </c>
      <c r="E82"/>
    </row>
    <row r="83" spans="1:5" s="1" customFormat="1" ht="18.75" customHeight="1" x14ac:dyDescent="0.2">
      <c r="A83" s="100">
        <v>3825116</v>
      </c>
      <c r="B83" s="118" t="s">
        <v>340</v>
      </c>
      <c r="C83" s="103" t="s">
        <v>69</v>
      </c>
      <c r="D83" s="100">
        <v>4524356</v>
      </c>
      <c r="E83"/>
    </row>
    <row r="84" spans="1:5" s="1" customFormat="1" ht="18.75" customHeight="1" x14ac:dyDescent="0.2">
      <c r="A84" s="100">
        <v>55704068</v>
      </c>
      <c r="B84" s="67" t="s">
        <v>341</v>
      </c>
      <c r="C84" s="102">
        <v>15107000</v>
      </c>
      <c r="D84" s="100">
        <v>232358381</v>
      </c>
      <c r="E84"/>
    </row>
    <row r="85" spans="1:5" s="1" customFormat="1" ht="18.75" customHeight="1" x14ac:dyDescent="0.2">
      <c r="A85" s="100">
        <v>5783759</v>
      </c>
      <c r="B85" s="67" t="s">
        <v>342</v>
      </c>
      <c r="C85" s="102">
        <v>4039000</v>
      </c>
      <c r="D85" s="100">
        <v>7648337</v>
      </c>
      <c r="E85"/>
    </row>
    <row r="86" spans="1:5" s="1" customFormat="1" ht="18.75" customHeight="1" x14ac:dyDescent="0.2">
      <c r="A86" s="100">
        <v>7289672</v>
      </c>
      <c r="B86" s="67" t="s">
        <v>343</v>
      </c>
      <c r="C86" s="102">
        <v>6557000</v>
      </c>
      <c r="D86" s="100">
        <v>9372052</v>
      </c>
      <c r="E86"/>
    </row>
    <row r="87" spans="1:5" s="1" customFormat="1" ht="19.5" customHeight="1" x14ac:dyDescent="0.2">
      <c r="A87" s="109">
        <f>SUM(A80:A86)</f>
        <v>262542079</v>
      </c>
      <c r="B87" s="242" t="s">
        <v>236</v>
      </c>
      <c r="C87" s="111">
        <f>SUM(C80:C86)</f>
        <v>67900000</v>
      </c>
      <c r="D87" s="109">
        <f>SUM(D80:D86)</f>
        <v>335068799</v>
      </c>
      <c r="E87"/>
    </row>
    <row r="88" spans="1:5" s="1" customFormat="1" ht="19.5" customHeight="1" x14ac:dyDescent="0.2">
      <c r="A88" s="100"/>
      <c r="B88" s="258" t="s">
        <v>344</v>
      </c>
      <c r="C88" s="102"/>
      <c r="D88" s="100"/>
      <c r="E88"/>
    </row>
    <row r="89" spans="1:5" s="1" customFormat="1" ht="18.75" customHeight="1" x14ac:dyDescent="0.2">
      <c r="A89" s="100">
        <v>41823541</v>
      </c>
      <c r="B89" s="118" t="s">
        <v>132</v>
      </c>
      <c r="C89" s="102">
        <v>17205000</v>
      </c>
      <c r="D89" s="100">
        <v>53124025</v>
      </c>
      <c r="E89"/>
    </row>
    <row r="90" spans="1:5" s="1" customFormat="1" ht="18.75" customHeight="1" x14ac:dyDescent="0.2">
      <c r="A90" s="100">
        <v>12577219</v>
      </c>
      <c r="B90" s="118" t="s">
        <v>345</v>
      </c>
      <c r="C90" s="102">
        <v>12847218</v>
      </c>
      <c r="D90" s="100">
        <v>13066437</v>
      </c>
      <c r="E90"/>
    </row>
    <row r="91" spans="1:5" s="1" customFormat="1" ht="18.75" customHeight="1" x14ac:dyDescent="0.2">
      <c r="A91" s="100">
        <v>41814252</v>
      </c>
      <c r="B91" s="118" t="s">
        <v>238</v>
      </c>
      <c r="C91" s="102">
        <v>21135000</v>
      </c>
      <c r="D91" s="100">
        <v>72842743</v>
      </c>
      <c r="E91"/>
    </row>
    <row r="92" spans="1:5" s="1" customFormat="1" ht="18.75" customHeight="1" x14ac:dyDescent="0.2">
      <c r="A92" s="100">
        <v>37941676</v>
      </c>
      <c r="B92" s="118" t="s">
        <v>346</v>
      </c>
      <c r="C92" s="102">
        <v>33082172</v>
      </c>
      <c r="D92" s="100">
        <v>39843004</v>
      </c>
      <c r="E92"/>
    </row>
    <row r="93" spans="1:5" s="1" customFormat="1" ht="18.75" customHeight="1" x14ac:dyDescent="0.2">
      <c r="A93" s="100">
        <v>1921169</v>
      </c>
      <c r="B93" s="118" t="s">
        <v>347</v>
      </c>
      <c r="C93" s="102">
        <v>1932000</v>
      </c>
      <c r="D93" s="100">
        <v>2022751</v>
      </c>
      <c r="E93"/>
    </row>
    <row r="94" spans="1:5" s="1" customFormat="1" ht="18.75" customHeight="1" x14ac:dyDescent="0.2">
      <c r="A94" s="100">
        <v>1406249</v>
      </c>
      <c r="B94" s="118" t="s">
        <v>348</v>
      </c>
      <c r="C94" s="102">
        <v>1390828</v>
      </c>
      <c r="D94" s="100">
        <v>1502283</v>
      </c>
      <c r="E94"/>
    </row>
    <row r="95" spans="1:5" s="1" customFormat="1" ht="18.75" customHeight="1" x14ac:dyDescent="0.2">
      <c r="A95" s="100">
        <v>31090425</v>
      </c>
      <c r="B95" s="118" t="s">
        <v>152</v>
      </c>
      <c r="C95" s="102">
        <v>28352000</v>
      </c>
      <c r="D95" s="100">
        <v>34858963</v>
      </c>
      <c r="E95"/>
    </row>
    <row r="96" spans="1:5" s="1" customFormat="1" ht="18.75" customHeight="1" x14ac:dyDescent="0.2">
      <c r="A96" s="100">
        <v>287390</v>
      </c>
      <c r="B96" s="118" t="s">
        <v>349</v>
      </c>
      <c r="C96" s="102">
        <v>413000</v>
      </c>
      <c r="D96" s="100">
        <v>507508</v>
      </c>
      <c r="E96"/>
    </row>
    <row r="97" spans="1:5" s="1" customFormat="1" ht="19.5" customHeight="1" x14ac:dyDescent="0.2">
      <c r="A97" s="109">
        <f>SUM(A89:A96)</f>
        <v>168861921</v>
      </c>
      <c r="B97" s="242" t="s">
        <v>191</v>
      </c>
      <c r="C97" s="111">
        <f>SUM(C89:C96)</f>
        <v>116357218</v>
      </c>
      <c r="D97" s="109">
        <f>SUM(D89:D96)</f>
        <v>217767714</v>
      </c>
      <c r="E97"/>
    </row>
    <row r="98" spans="1:5" s="1" customFormat="1" ht="19.5" customHeight="1" x14ac:dyDescent="0.2">
      <c r="A98" s="100"/>
      <c r="B98" s="258" t="s">
        <v>350</v>
      </c>
      <c r="C98" s="102"/>
      <c r="D98" s="100"/>
      <c r="E98"/>
    </row>
    <row r="99" spans="1:5" s="1" customFormat="1" ht="19.5" customHeight="1" x14ac:dyDescent="0.2">
      <c r="A99" s="100">
        <v>1175140</v>
      </c>
      <c r="B99" s="118" t="s">
        <v>351</v>
      </c>
      <c r="C99" s="98">
        <v>929000</v>
      </c>
      <c r="D99" s="100">
        <v>1397706</v>
      </c>
      <c r="E99"/>
    </row>
    <row r="100" spans="1:5" s="1" customFormat="1" ht="18.75" customHeight="1" x14ac:dyDescent="0.2">
      <c r="A100" s="100">
        <v>17385813</v>
      </c>
      <c r="B100" s="118" t="s">
        <v>139</v>
      </c>
      <c r="C100" s="102">
        <v>13024000</v>
      </c>
      <c r="D100" s="100">
        <v>17713664</v>
      </c>
      <c r="E100"/>
    </row>
    <row r="101" spans="1:5" s="1" customFormat="1" ht="18.75" customHeight="1" x14ac:dyDescent="0.2">
      <c r="A101" s="100">
        <v>4093109</v>
      </c>
      <c r="B101" s="118" t="s">
        <v>245</v>
      </c>
      <c r="C101" s="102">
        <v>3490000</v>
      </c>
      <c r="D101" s="100">
        <v>6720842</v>
      </c>
    </row>
    <row r="102" spans="1:5" s="1" customFormat="1" ht="18.75" customHeight="1" x14ac:dyDescent="0.2">
      <c r="A102" s="100">
        <v>559344</v>
      </c>
      <c r="B102" s="118" t="s">
        <v>352</v>
      </c>
      <c r="C102" s="102">
        <v>496000</v>
      </c>
      <c r="D102" s="100">
        <v>536716</v>
      </c>
    </row>
    <row r="103" spans="1:5" s="1" customFormat="1" ht="18.75" customHeight="1" x14ac:dyDescent="0.2">
      <c r="A103" s="99">
        <v>2138298</v>
      </c>
      <c r="B103" s="118" t="s">
        <v>353</v>
      </c>
      <c r="C103" s="99">
        <v>339000</v>
      </c>
      <c r="D103" s="99">
        <v>1625127</v>
      </c>
    </row>
    <row r="104" spans="1:5" s="1" customFormat="1" ht="18.75" customHeight="1" x14ac:dyDescent="0.2">
      <c r="A104" s="100">
        <v>9498007</v>
      </c>
      <c r="B104" s="118" t="s">
        <v>163</v>
      </c>
      <c r="C104" s="102">
        <v>7914000</v>
      </c>
      <c r="D104" s="100">
        <v>10311277</v>
      </c>
    </row>
    <row r="105" spans="1:5" s="1" customFormat="1" ht="18.75" customHeight="1" x14ac:dyDescent="0.2">
      <c r="A105" s="100">
        <v>14032447</v>
      </c>
      <c r="B105" s="118" t="s">
        <v>106</v>
      </c>
      <c r="C105" s="102">
        <v>11276000</v>
      </c>
      <c r="D105" s="100">
        <v>16135454</v>
      </c>
    </row>
    <row r="106" spans="1:5" s="1" customFormat="1" ht="18.75" customHeight="1" x14ac:dyDescent="0.2">
      <c r="A106" s="100">
        <v>1260406</v>
      </c>
      <c r="B106" s="118" t="s">
        <v>111</v>
      </c>
      <c r="C106" s="102">
        <v>1267000</v>
      </c>
      <c r="D106" s="102">
        <v>1538531</v>
      </c>
    </row>
    <row r="107" spans="1:5" s="1" customFormat="1" ht="19.5" customHeight="1" x14ac:dyDescent="0.2">
      <c r="A107" s="109">
        <f>SUM(A99:A106)</f>
        <v>50142564</v>
      </c>
      <c r="B107" s="242" t="s">
        <v>246</v>
      </c>
      <c r="C107" s="111">
        <f>SUM(C99:C106)</f>
        <v>38735000</v>
      </c>
      <c r="D107" s="111">
        <f>SUM(D99:D106)</f>
        <v>55979317</v>
      </c>
    </row>
    <row r="108" spans="1:5" s="1" customFormat="1" ht="16.5" customHeight="1" x14ac:dyDescent="0.2">
      <c r="A108"/>
      <c r="B108" s="80" t="s">
        <v>354</v>
      </c>
      <c r="C108"/>
      <c r="D108"/>
    </row>
    <row r="109" spans="1:5" s="1" customFormat="1" ht="18.75" customHeight="1" x14ac:dyDescent="0.2"/>
    <row r="111" spans="1:5" s="1" customFormat="1" ht="19.5" customHeight="1" x14ac:dyDescent="0.2"/>
    <row r="113" spans="1:4" s="1" customFormat="1" ht="16.5" customHeight="1" x14ac:dyDescent="0.2">
      <c r="A113"/>
      <c r="B113"/>
      <c r="C113"/>
      <c r="D113"/>
    </row>
    <row r="114" spans="1:4" s="1" customFormat="1" ht="16.5" customHeight="1" x14ac:dyDescent="0.2">
      <c r="A114"/>
      <c r="B114"/>
      <c r="C114"/>
      <c r="D114"/>
    </row>
    <row r="115" spans="1:4" s="1" customFormat="1" ht="16.5" customHeight="1" x14ac:dyDescent="0.2">
      <c r="A115"/>
      <c r="B115"/>
      <c r="C115"/>
      <c r="D115"/>
    </row>
    <row r="116" spans="1:4" s="1" customFormat="1" ht="16.5" customHeight="1" x14ac:dyDescent="0.2">
      <c r="A116"/>
      <c r="B116"/>
      <c r="C116"/>
      <c r="D116"/>
    </row>
    <row r="117" spans="1:4" s="1" customFormat="1" ht="13.5" customHeight="1" x14ac:dyDescent="0.2">
      <c r="A117"/>
      <c r="B117"/>
      <c r="C117"/>
      <c r="D117"/>
    </row>
    <row r="118" spans="1:4" s="1" customFormat="1" ht="13.5" customHeight="1" x14ac:dyDescent="0.2">
      <c r="A118"/>
      <c r="B118"/>
      <c r="C118"/>
      <c r="D118"/>
    </row>
    <row r="119" spans="1:4" s="1" customFormat="1" ht="18.75" customHeight="1" x14ac:dyDescent="0.2">
      <c r="A119" s="82" t="s">
        <v>332</v>
      </c>
      <c r="B119" s="83"/>
      <c r="C119" s="83"/>
      <c r="D119" s="83"/>
    </row>
    <row r="120" spans="1:4" s="1" customFormat="1" ht="19.5" customHeight="1" x14ac:dyDescent="0.2">
      <c r="A120" s="207" t="s">
        <v>333</v>
      </c>
      <c r="B120" s="4"/>
      <c r="C120" s="4"/>
      <c r="D120" s="4"/>
    </row>
    <row r="121" spans="1:4" s="1" customFormat="1" ht="18" customHeight="1" x14ac:dyDescent="0.2">
      <c r="A121" s="112" t="s">
        <v>183</v>
      </c>
      <c r="B121" s="4"/>
      <c r="C121" s="4"/>
      <c r="D121" s="4"/>
    </row>
    <row r="122" spans="1:4" s="1" customFormat="1" ht="19.5" customHeight="1" x14ac:dyDescent="0.2">
      <c r="A122" s="244"/>
      <c r="B122" s="83"/>
      <c r="C122" s="83"/>
      <c r="D122" s="251" t="s">
        <v>101</v>
      </c>
    </row>
    <row r="123" spans="1:4" s="1" customFormat="1" ht="19.5" customHeight="1" x14ac:dyDescent="0.2">
      <c r="A123" s="217" t="s">
        <v>2</v>
      </c>
      <c r="B123" s="89"/>
      <c r="C123" s="252" t="s">
        <v>90</v>
      </c>
      <c r="D123" s="51"/>
    </row>
    <row r="124" spans="1:4" s="1" customFormat="1" ht="19.5" customHeight="1" x14ac:dyDescent="0.2">
      <c r="A124" s="219" t="s">
        <v>73</v>
      </c>
      <c r="B124" s="92" t="s">
        <v>3</v>
      </c>
      <c r="C124" s="378" t="s">
        <v>170</v>
      </c>
      <c r="D124" s="378" t="s">
        <v>2</v>
      </c>
    </row>
    <row r="125" spans="1:4" s="1" customFormat="1" ht="19.5" customHeight="1" x14ac:dyDescent="0.2">
      <c r="A125" s="262">
        <v>2005</v>
      </c>
      <c r="B125" s="263"/>
      <c r="C125" s="379"/>
      <c r="D125" s="379"/>
    </row>
    <row r="126" spans="1:4" s="1" customFormat="1" ht="19.5" customHeight="1" x14ac:dyDescent="0.2">
      <c r="A126" s="115"/>
      <c r="B126" s="258" t="s">
        <v>355</v>
      </c>
      <c r="C126" s="102"/>
      <c r="D126" s="100"/>
    </row>
    <row r="127" spans="1:4" s="1" customFormat="1" ht="19.5" customHeight="1" x14ac:dyDescent="0.2">
      <c r="A127" s="100">
        <v>3809865</v>
      </c>
      <c r="B127" s="118" t="s">
        <v>141</v>
      </c>
      <c r="C127" s="102">
        <v>3757000</v>
      </c>
      <c r="D127" s="100">
        <v>3794293</v>
      </c>
    </row>
    <row r="128" spans="1:4" s="1" customFormat="1" ht="19.5" customHeight="1" x14ac:dyDescent="0.2">
      <c r="A128" s="100">
        <v>58147852</v>
      </c>
      <c r="B128" s="118" t="s">
        <v>193</v>
      </c>
      <c r="C128" s="102">
        <v>3364782</v>
      </c>
      <c r="D128" s="100">
        <v>2382063</v>
      </c>
    </row>
    <row r="129" spans="1:4" s="1" customFormat="1" ht="19.5" customHeight="1" x14ac:dyDescent="0.2">
      <c r="A129" s="109">
        <f>SUM(A127:A128)</f>
        <v>61957717</v>
      </c>
      <c r="B129" s="242" t="s">
        <v>194</v>
      </c>
      <c r="C129" s="111">
        <f>SUM(C127:C128)</f>
        <v>7121782</v>
      </c>
      <c r="D129" s="109">
        <f>SUM(D127:D128)</f>
        <v>6176356</v>
      </c>
    </row>
    <row r="130" spans="1:4" s="1" customFormat="1" ht="19.5" customHeight="1" x14ac:dyDescent="0.2">
      <c r="A130" s="99"/>
      <c r="B130" s="258" t="s">
        <v>356</v>
      </c>
      <c r="C130" s="266"/>
      <c r="D130" s="267"/>
    </row>
    <row r="131" spans="1:4" s="1" customFormat="1" ht="18.75" customHeight="1" x14ac:dyDescent="0.2">
      <c r="A131" s="100">
        <v>18794834</v>
      </c>
      <c r="B131" s="118" t="s">
        <v>142</v>
      </c>
      <c r="C131" s="102">
        <v>18241000</v>
      </c>
      <c r="D131" s="100">
        <v>20699564</v>
      </c>
    </row>
    <row r="132" spans="1:4" s="1" customFormat="1" ht="18.75" customHeight="1" x14ac:dyDescent="0.2">
      <c r="A132" s="99">
        <v>16579</v>
      </c>
      <c r="B132" s="118" t="s">
        <v>357</v>
      </c>
      <c r="C132" s="103" t="s">
        <v>69</v>
      </c>
      <c r="D132" s="99">
        <v>7780</v>
      </c>
    </row>
    <row r="133" spans="1:4" s="1" customFormat="1" ht="19.5" customHeight="1" x14ac:dyDescent="0.2">
      <c r="A133" s="109">
        <f>SUM(A131:A132)</f>
        <v>18811413</v>
      </c>
      <c r="B133" s="242" t="s">
        <v>249</v>
      </c>
      <c r="C133" s="111">
        <f>SUM(C131:C131)</f>
        <v>18241000</v>
      </c>
      <c r="D133" s="109">
        <f>SUM(D131:D132)</f>
        <v>20707344</v>
      </c>
    </row>
    <row r="134" spans="1:4" s="1" customFormat="1" ht="19.5" customHeight="1" x14ac:dyDescent="0.2">
      <c r="A134" s="268"/>
      <c r="B134" s="258" t="s">
        <v>358</v>
      </c>
      <c r="C134" s="269"/>
      <c r="D134" s="270"/>
    </row>
    <row r="135" spans="1:4" s="1" customFormat="1" ht="19.5" customHeight="1" x14ac:dyDescent="0.2">
      <c r="A135" s="103" t="s">
        <v>69</v>
      </c>
      <c r="B135" s="118" t="s">
        <v>359</v>
      </c>
      <c r="C135" s="103" t="s">
        <v>69</v>
      </c>
      <c r="D135" s="270">
        <v>810000</v>
      </c>
    </row>
    <row r="136" spans="1:4" s="1" customFormat="1" ht="19.5" customHeight="1" x14ac:dyDescent="0.2">
      <c r="A136" s="271" t="s">
        <v>69</v>
      </c>
      <c r="B136" s="242" t="s">
        <v>360</v>
      </c>
      <c r="C136" s="272" t="s">
        <v>69</v>
      </c>
      <c r="D136" s="109">
        <f>SUM(D135)</f>
        <v>810000</v>
      </c>
    </row>
    <row r="137" spans="1:4" s="1" customFormat="1" ht="19.5" customHeight="1" x14ac:dyDescent="0.2">
      <c r="A137" s="100"/>
      <c r="B137" s="258" t="s">
        <v>361</v>
      </c>
      <c r="C137" s="102"/>
      <c r="D137" s="100"/>
    </row>
    <row r="138" spans="1:4" s="1" customFormat="1" ht="19.5" customHeight="1" x14ac:dyDescent="0.2">
      <c r="A138" s="100">
        <v>14160390</v>
      </c>
      <c r="B138" s="118" t="s">
        <v>362</v>
      </c>
      <c r="C138" s="102">
        <v>13167000</v>
      </c>
      <c r="D138" s="100">
        <v>19722548</v>
      </c>
    </row>
    <row r="139" spans="1:4" s="1" customFormat="1" ht="19.5" customHeight="1" x14ac:dyDescent="0.2">
      <c r="A139" s="100">
        <v>4938588</v>
      </c>
      <c r="B139" s="118" t="s">
        <v>363</v>
      </c>
      <c r="C139" s="98">
        <v>4879000</v>
      </c>
      <c r="D139" s="100">
        <v>4923232</v>
      </c>
    </row>
    <row r="140" spans="1:4" s="1" customFormat="1" ht="19.5" customHeight="1" x14ac:dyDescent="0.2">
      <c r="A140" s="273" t="s">
        <v>69</v>
      </c>
      <c r="B140" s="118" t="s">
        <v>364</v>
      </c>
      <c r="C140" s="273" t="s">
        <v>69</v>
      </c>
      <c r="D140" s="100">
        <v>468996</v>
      </c>
    </row>
    <row r="141" spans="1:4" s="1" customFormat="1" ht="19.5" customHeight="1" x14ac:dyDescent="0.2">
      <c r="A141" s="109">
        <f>SUM(A138:A139)</f>
        <v>19098978</v>
      </c>
      <c r="B141" s="242" t="s">
        <v>254</v>
      </c>
      <c r="C141" s="111">
        <f>SUM(C138:C139)</f>
        <v>18046000</v>
      </c>
      <c r="D141" s="109">
        <f>SUM(D138:D140)</f>
        <v>25114776</v>
      </c>
    </row>
    <row r="142" spans="1:4" s="1" customFormat="1" ht="19.5" customHeight="1" x14ac:dyDescent="0.2">
      <c r="A142" s="100"/>
      <c r="B142" s="258" t="s">
        <v>365</v>
      </c>
      <c r="C142" s="102"/>
      <c r="D142" s="100"/>
    </row>
    <row r="143" spans="1:4" s="1" customFormat="1" ht="18.75" customHeight="1" x14ac:dyDescent="0.2">
      <c r="A143" s="100">
        <v>7174992</v>
      </c>
      <c r="B143" s="118" t="s">
        <v>140</v>
      </c>
      <c r="C143" s="102">
        <v>6975000</v>
      </c>
      <c r="D143" s="100">
        <v>11914946</v>
      </c>
    </row>
    <row r="144" spans="1:4" s="1" customFormat="1" ht="18.75" customHeight="1" x14ac:dyDescent="0.2">
      <c r="A144" s="100">
        <v>3564180</v>
      </c>
      <c r="B144" s="118" t="s">
        <v>366</v>
      </c>
      <c r="C144" s="98">
        <v>3917000</v>
      </c>
      <c r="D144" s="100">
        <v>4012037</v>
      </c>
    </row>
    <row r="145" spans="1:4" s="1" customFormat="1" ht="18.75" customHeight="1" x14ac:dyDescent="0.2">
      <c r="A145" s="100">
        <v>2025843</v>
      </c>
      <c r="B145" s="118" t="s">
        <v>112</v>
      </c>
      <c r="C145" s="98">
        <v>2524000</v>
      </c>
      <c r="D145" s="100">
        <v>3654761</v>
      </c>
    </row>
    <row r="146" spans="1:4" s="1" customFormat="1" ht="18.75" customHeight="1" x14ac:dyDescent="0.2">
      <c r="A146" s="100">
        <v>145378.649</v>
      </c>
      <c r="B146" s="118" t="s">
        <v>155</v>
      </c>
      <c r="C146" s="102">
        <v>180000</v>
      </c>
      <c r="D146" s="100">
        <v>133198</v>
      </c>
    </row>
    <row r="147" spans="1:4" s="1" customFormat="1" ht="18.75" customHeight="1" x14ac:dyDescent="0.2">
      <c r="A147" s="100">
        <v>316768</v>
      </c>
      <c r="B147" s="118" t="s">
        <v>367</v>
      </c>
      <c r="C147" s="102">
        <v>270000</v>
      </c>
      <c r="D147" s="100">
        <v>270000</v>
      </c>
    </row>
    <row r="148" spans="1:4" s="1" customFormat="1" ht="18.75" customHeight="1" x14ac:dyDescent="0.2">
      <c r="A148" s="99">
        <v>831887</v>
      </c>
      <c r="B148" s="118" t="s">
        <v>368</v>
      </c>
      <c r="C148" s="99">
        <v>849000</v>
      </c>
      <c r="D148" s="99">
        <v>788529</v>
      </c>
    </row>
    <row r="149" spans="1:4" s="1" customFormat="1" ht="18.75" customHeight="1" x14ac:dyDescent="0.2">
      <c r="A149" s="273" t="s">
        <v>69</v>
      </c>
      <c r="B149" s="118" t="s">
        <v>369</v>
      </c>
      <c r="C149" s="273" t="s">
        <v>69</v>
      </c>
      <c r="D149" s="98">
        <v>500472</v>
      </c>
    </row>
    <row r="150" spans="1:4" s="1" customFormat="1" ht="20.25" customHeight="1" x14ac:dyDescent="0.2">
      <c r="A150" s="109">
        <f>SUM(A143:A148)</f>
        <v>14059048.649</v>
      </c>
      <c r="B150" s="274" t="s">
        <v>258</v>
      </c>
      <c r="C150" s="111">
        <f>SUM(C143:C148)</f>
        <v>14715000</v>
      </c>
      <c r="D150" s="111">
        <f>SUM(D143:D149)</f>
        <v>21273943</v>
      </c>
    </row>
    <row r="151" spans="1:4" s="1" customFormat="1" ht="19.5" customHeight="1" x14ac:dyDescent="0.2">
      <c r="A151" s="275" t="s">
        <v>69</v>
      </c>
      <c r="B151" s="276" t="s">
        <v>263</v>
      </c>
      <c r="C151" s="269">
        <v>191870000</v>
      </c>
      <c r="D151" s="273" t="s">
        <v>69</v>
      </c>
    </row>
    <row r="152" spans="1:4" s="1" customFormat="1" ht="21" customHeight="1" x14ac:dyDescent="0.2">
      <c r="A152" s="109">
        <f>SUM(A26+A34+A74+A78+A87+A97+A107+A129+A133+A141+A150)</f>
        <v>1531893926.6489999</v>
      </c>
      <c r="B152" s="242" t="s">
        <v>128</v>
      </c>
      <c r="C152" s="111">
        <f>SUM(C26+C34+C74+C78+C87+C97+C107+C129+C133+C141+C150+C151)</f>
        <v>1383000000</v>
      </c>
      <c r="D152" s="109">
        <f>SUM(D26+D34+D74+D78+D87+D97+D107+D129+D133+D141+D150+D136)</f>
        <v>1735053175</v>
      </c>
    </row>
    <row r="153" spans="1:4" s="1" customFormat="1" ht="20.25" customHeight="1" x14ac:dyDescent="0.2">
      <c r="A153" s="380"/>
      <c r="B153" s="380"/>
      <c r="C153" s="380"/>
      <c r="D153" s="380"/>
    </row>
    <row r="154" spans="1:4" ht="17.25" customHeight="1" x14ac:dyDescent="0.55000000000000004">
      <c r="A154" s="381" t="s">
        <v>370</v>
      </c>
      <c r="B154" s="382"/>
      <c r="C154" s="382"/>
      <c r="D154" s="382"/>
    </row>
    <row r="155" spans="1:4" ht="17.25" customHeight="1" x14ac:dyDescent="0.55000000000000004">
      <c r="A155" s="383"/>
      <c r="B155" s="383"/>
      <c r="C155" s="383"/>
      <c r="D155" s="383"/>
    </row>
    <row r="156" spans="1:4" ht="17.25" customHeight="1" x14ac:dyDescent="0.55000000000000004">
      <c r="A156" s="383"/>
      <c r="B156" s="383"/>
      <c r="C156" s="383"/>
      <c r="D156" s="383"/>
    </row>
    <row r="170" spans="2:2" ht="18.75" customHeight="1" x14ac:dyDescent="0.2">
      <c r="B170" s="80"/>
    </row>
  </sheetData>
  <mergeCells count="10">
    <mergeCell ref="A153:D153"/>
    <mergeCell ref="A154:D154"/>
    <mergeCell ref="A155:D155"/>
    <mergeCell ref="A156:D156"/>
    <mergeCell ref="C7:C8"/>
    <mergeCell ref="D7:D8"/>
    <mergeCell ref="C70:C71"/>
    <mergeCell ref="D70:D71"/>
    <mergeCell ref="C124:C125"/>
    <mergeCell ref="D124:D12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جدول 1</vt:lpstr>
      <vt:lpstr>جدول 2</vt:lpstr>
      <vt:lpstr>جدول 2.1</vt:lpstr>
      <vt:lpstr>2.2</vt:lpstr>
      <vt:lpstr>3</vt:lpstr>
      <vt:lpstr>3.1</vt:lpstr>
      <vt:lpstr>3.2</vt:lpstr>
      <vt:lpstr>4</vt:lpstr>
      <vt:lpstr>4.1</vt:lpstr>
      <vt:lpstr>4.2</vt:lpstr>
      <vt:lpstr>4.3</vt:lpstr>
      <vt:lpstr>4.4</vt:lpstr>
      <vt:lpstr>4.5</vt:lpstr>
      <vt:lpstr>5</vt:lpstr>
      <vt:lpstr>5.1</vt:lpstr>
      <vt:lpstr>5.2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2006-10-07T08:50:11Z</cp:lastPrinted>
  <dcterms:created xsi:type="dcterms:W3CDTF">2013-12-16T05:05:32Z</dcterms:created>
  <dcterms:modified xsi:type="dcterms:W3CDTF">2013-12-16T12:57:30Z</dcterms:modified>
</cp:coreProperties>
</file>