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225" windowWidth="9435" windowHeight="4455"/>
  </bookViews>
  <sheets>
    <sheet name="1" sheetId="1" r:id="rId1"/>
    <sheet name="2" sheetId="2" r:id="rId2"/>
    <sheet name="2.1" sheetId="3" r:id="rId3"/>
    <sheet name="2.2" sheetId="4" r:id="rId4"/>
    <sheet name="3" sheetId="5" r:id="rId5"/>
    <sheet name="3.1" sheetId="6" r:id="rId6"/>
    <sheet name="3.2" sheetId="7" r:id="rId7"/>
    <sheet name="4" sheetId="8" r:id="rId8"/>
    <sheet name="4.1" sheetId="9" r:id="rId9"/>
    <sheet name="4.2" sheetId="10" r:id="rId10"/>
    <sheet name="5" sheetId="11" r:id="rId11"/>
    <sheet name="5.1" sheetId="12" r:id="rId12"/>
    <sheet name="5.2" sheetId="13" r:id="rId13"/>
    <sheet name="6" sheetId="14" r:id="rId14"/>
    <sheet name="6.1" sheetId="15" r:id="rId15"/>
    <sheet name="6.2" sheetId="16" r:id="rId16"/>
  </sheets>
  <calcPr calcId="145621"/>
</workbook>
</file>

<file path=xl/calcChain.xml><?xml version="1.0" encoding="utf-8"?>
<calcChain xmlns="http://schemas.openxmlformats.org/spreadsheetml/2006/main">
  <c r="E122" i="15" l="1"/>
  <c r="D122" i="15"/>
  <c r="A122" i="15"/>
  <c r="E113" i="15"/>
  <c r="D113" i="15"/>
  <c r="A113" i="15"/>
  <c r="E108" i="15"/>
  <c r="D108" i="15"/>
  <c r="A108" i="15"/>
  <c r="E89" i="15"/>
  <c r="D89" i="15"/>
  <c r="A89" i="15"/>
  <c r="E85" i="15"/>
  <c r="D85" i="15"/>
  <c r="A85" i="15"/>
  <c r="E81" i="15"/>
  <c r="D81" i="15"/>
  <c r="A81" i="15"/>
  <c r="E73" i="15"/>
  <c r="D73" i="15"/>
  <c r="A73" i="15"/>
  <c r="E63" i="15"/>
  <c r="D63" i="15"/>
  <c r="A63" i="15"/>
  <c r="E39" i="15"/>
  <c r="D39" i="15"/>
  <c r="A39" i="15"/>
  <c r="E36" i="15"/>
  <c r="D36" i="15"/>
  <c r="A36" i="15"/>
  <c r="E28" i="15"/>
  <c r="E123" i="15" s="1"/>
  <c r="D28" i="15"/>
  <c r="D123" i="15" s="1"/>
  <c r="A28" i="15"/>
  <c r="E22" i="15"/>
  <c r="D22" i="15"/>
  <c r="A22" i="15"/>
  <c r="A123" i="15" s="1"/>
  <c r="E124" i="12"/>
  <c r="D124" i="12"/>
  <c r="A124" i="12"/>
  <c r="E118" i="12"/>
  <c r="D118" i="12"/>
  <c r="A118" i="12"/>
  <c r="E114" i="12"/>
  <c r="D114" i="12"/>
  <c r="A114" i="12"/>
  <c r="E92" i="12"/>
  <c r="D92" i="12"/>
  <c r="A92" i="12"/>
  <c r="E88" i="12"/>
  <c r="D88" i="12"/>
  <c r="A88" i="12"/>
  <c r="E80" i="12"/>
  <c r="D80" i="12"/>
  <c r="A80" i="12"/>
  <c r="E70" i="12"/>
  <c r="D70" i="12"/>
  <c r="A70" i="12"/>
  <c r="E65" i="12"/>
  <c r="D65" i="12"/>
  <c r="A65" i="12"/>
  <c r="E46" i="12"/>
  <c r="D46" i="12"/>
  <c r="A46" i="12"/>
  <c r="E32" i="12"/>
  <c r="D32" i="12"/>
  <c r="A32" i="12"/>
  <c r="E25" i="12"/>
  <c r="E125" i="12" s="1"/>
  <c r="D25" i="12"/>
  <c r="D125" i="12" s="1"/>
  <c r="A25" i="12"/>
  <c r="A125" i="12" s="1"/>
  <c r="D77" i="11"/>
  <c r="C77" i="11"/>
  <c r="A77" i="11"/>
  <c r="D201" i="10"/>
  <c r="C201" i="10"/>
  <c r="A201" i="10"/>
  <c r="D196" i="10"/>
  <c r="C196" i="10"/>
  <c r="A196" i="10"/>
  <c r="D193" i="10"/>
  <c r="A193" i="10"/>
  <c r="D190" i="10"/>
  <c r="C190" i="10"/>
  <c r="A190" i="10"/>
  <c r="D187" i="10"/>
  <c r="C187" i="10"/>
  <c r="A187" i="10"/>
  <c r="D181" i="10"/>
  <c r="C181" i="10"/>
  <c r="A181" i="10"/>
  <c r="D173" i="10"/>
  <c r="C173" i="10"/>
  <c r="A173" i="10"/>
  <c r="D151" i="10"/>
  <c r="D203" i="10" s="1"/>
  <c r="C151" i="10"/>
  <c r="A151" i="10"/>
  <c r="A203" i="10" s="1"/>
  <c r="D144" i="10"/>
  <c r="C144" i="10"/>
  <c r="A144" i="10"/>
  <c r="D138" i="10"/>
  <c r="C138" i="10"/>
  <c r="A138" i="10"/>
  <c r="D78" i="10"/>
  <c r="D145" i="10" s="1"/>
  <c r="C78" i="10"/>
  <c r="C145" i="10" s="1"/>
  <c r="A78" i="10"/>
  <c r="A145" i="10" s="1"/>
  <c r="D36" i="10"/>
  <c r="C36" i="10"/>
  <c r="A36" i="10"/>
  <c r="D24" i="10"/>
  <c r="C24" i="10"/>
  <c r="A24" i="10"/>
  <c r="D14" i="10"/>
  <c r="D38" i="10" s="1"/>
  <c r="D205" i="10" s="1"/>
  <c r="C14" i="10"/>
  <c r="C38" i="10" s="1"/>
  <c r="A14" i="10"/>
  <c r="A38" i="10" s="1"/>
  <c r="A205" i="10" s="1"/>
  <c r="C205" i="10" l="1"/>
  <c r="D40" i="16"/>
  <c r="C40" i="16"/>
  <c r="A40" i="16"/>
  <c r="D31" i="16"/>
  <c r="C31" i="16"/>
  <c r="A31" i="16"/>
  <c r="A41" i="16" s="1"/>
  <c r="D23" i="16"/>
  <c r="D41" i="16" s="1"/>
  <c r="C23" i="16"/>
  <c r="C41" i="16" s="1"/>
  <c r="A23" i="16"/>
  <c r="D15" i="16"/>
  <c r="C15" i="16"/>
  <c r="A15" i="16"/>
  <c r="D81" i="14"/>
  <c r="C81" i="14"/>
  <c r="A81" i="14"/>
  <c r="D26" i="13"/>
  <c r="C26" i="13"/>
  <c r="A26" i="13"/>
  <c r="D23" i="13"/>
  <c r="C23" i="13"/>
  <c r="A23" i="13"/>
  <c r="D19" i="13"/>
  <c r="C19" i="13"/>
  <c r="A19" i="13"/>
  <c r="D15" i="13"/>
  <c r="D27" i="13" s="1"/>
  <c r="C15" i="13"/>
  <c r="C27" i="13" s="1"/>
  <c r="A15" i="13"/>
  <c r="A27" i="13" s="1"/>
  <c r="D150" i="9"/>
  <c r="C150" i="9"/>
  <c r="A150" i="9"/>
  <c r="D141" i="9"/>
  <c r="C141" i="9"/>
  <c r="A141" i="9"/>
  <c r="D136" i="9"/>
  <c r="A136" i="9"/>
  <c r="D133" i="9"/>
  <c r="C133" i="9"/>
  <c r="A133" i="9"/>
  <c r="D129" i="9"/>
  <c r="C129" i="9"/>
  <c r="A129" i="9"/>
  <c r="D103" i="9"/>
  <c r="C103" i="9"/>
  <c r="A103" i="9"/>
  <c r="D93" i="9"/>
  <c r="C93" i="9"/>
  <c r="A93" i="9"/>
  <c r="D83" i="9"/>
  <c r="C83" i="9"/>
  <c r="A83" i="9"/>
  <c r="D74" i="9"/>
  <c r="C74" i="9"/>
  <c r="A74" i="9"/>
  <c r="D70" i="9"/>
  <c r="C70" i="9"/>
  <c r="A70" i="9"/>
  <c r="D35" i="9"/>
  <c r="C35" i="9"/>
  <c r="A35" i="9"/>
  <c r="D27" i="9"/>
  <c r="D152" i="9" s="1"/>
  <c r="C27" i="9"/>
  <c r="C152" i="9" s="1"/>
  <c r="A27" i="9"/>
  <c r="A152" i="9" s="1"/>
  <c r="D80" i="8"/>
  <c r="C80" i="8"/>
  <c r="A80" i="8"/>
  <c r="D19" i="7"/>
  <c r="C19" i="7"/>
  <c r="A19" i="7"/>
  <c r="D16" i="7"/>
  <c r="D20" i="7" s="1"/>
  <c r="C16" i="7"/>
  <c r="C20" i="7" s="1"/>
  <c r="A16" i="7"/>
  <c r="A20" i="7" s="1"/>
  <c r="D12" i="7"/>
  <c r="C12" i="7"/>
  <c r="A12" i="7"/>
  <c r="E23" i="6"/>
  <c r="D23" i="6"/>
  <c r="A23" i="6"/>
  <c r="E15" i="6"/>
  <c r="D15" i="6"/>
  <c r="A15" i="6"/>
  <c r="E11" i="6"/>
  <c r="E16" i="6" s="1"/>
  <c r="D11" i="6"/>
  <c r="D16" i="6" s="1"/>
  <c r="A11" i="6"/>
  <c r="A16" i="6" s="1"/>
  <c r="D16" i="5"/>
  <c r="C16" i="5"/>
  <c r="A16" i="5"/>
  <c r="D13" i="5"/>
  <c r="C13" i="5"/>
  <c r="A13" i="5"/>
  <c r="D44" i="4"/>
  <c r="C44" i="4"/>
  <c r="A44" i="4"/>
  <c r="D22" i="4"/>
  <c r="D46" i="4" s="1"/>
  <c r="C22" i="4"/>
  <c r="C46" i="4" s="1"/>
  <c r="A22" i="4"/>
  <c r="A46" i="4" s="1"/>
  <c r="E148" i="3"/>
  <c r="D148" i="3"/>
  <c r="A148" i="3"/>
  <c r="E143" i="3"/>
  <c r="D143" i="3"/>
  <c r="A143" i="3"/>
  <c r="E137" i="3"/>
  <c r="D137" i="3"/>
  <c r="A137" i="3"/>
  <c r="E132" i="3"/>
  <c r="D132" i="3"/>
  <c r="A132" i="3"/>
  <c r="E129" i="3"/>
  <c r="D129" i="3"/>
  <c r="A129" i="3"/>
  <c r="E123" i="3"/>
  <c r="D123" i="3"/>
  <c r="A123" i="3"/>
  <c r="E92" i="3"/>
  <c r="D92" i="3"/>
  <c r="A92" i="3"/>
  <c r="E82" i="3"/>
  <c r="D82" i="3"/>
  <c r="A82" i="3"/>
  <c r="E76" i="3"/>
  <c r="D76" i="3"/>
  <c r="A76" i="3"/>
  <c r="E73" i="3"/>
  <c r="D73" i="3"/>
  <c r="A73" i="3"/>
  <c r="E37" i="3"/>
  <c r="D37" i="3"/>
  <c r="A37" i="3"/>
  <c r="E26" i="3"/>
  <c r="E150" i="3" s="1"/>
  <c r="D26" i="3"/>
  <c r="D150" i="3" s="1"/>
  <c r="A26" i="3"/>
  <c r="A150" i="3" s="1"/>
  <c r="D91" i="2"/>
  <c r="C91" i="2"/>
  <c r="A91" i="2"/>
  <c r="B39" i="1"/>
  <c r="F39" i="1"/>
  <c r="F71" i="1"/>
  <c r="H39" i="1"/>
  <c r="H67" i="1"/>
  <c r="H71" i="1"/>
  <c r="H75" i="1"/>
  <c r="F23" i="1"/>
  <c r="B23" i="1"/>
  <c r="H23" i="1"/>
  <c r="B32" i="1"/>
  <c r="H32" i="1"/>
  <c r="F32" i="1"/>
  <c r="B67" i="1"/>
  <c r="B71" i="1"/>
  <c r="B75" i="1"/>
  <c r="B60" i="1"/>
  <c r="B14" i="1"/>
  <c r="B61" i="1"/>
  <c r="F67" i="1"/>
  <c r="F75" i="1"/>
  <c r="H60" i="1"/>
  <c r="H14" i="1"/>
  <c r="H61" i="1" s="1"/>
  <c r="F60" i="1"/>
  <c r="F61" i="1" s="1"/>
  <c r="F14" i="1"/>
</calcChain>
</file>

<file path=xl/sharedStrings.xml><?xml version="1.0" encoding="utf-8"?>
<sst xmlns="http://schemas.openxmlformats.org/spreadsheetml/2006/main" count="1455" uniqueCount="632">
  <si>
    <t>جدول رقم (1)</t>
  </si>
  <si>
    <t>(مليون ريال عماني)</t>
  </si>
  <si>
    <t>الفعلي</t>
  </si>
  <si>
    <t>البيان</t>
  </si>
  <si>
    <t>الميزانية المعتمدة</t>
  </si>
  <si>
    <t>اولا :</t>
  </si>
  <si>
    <t>الايرادات :</t>
  </si>
  <si>
    <t>1)</t>
  </si>
  <si>
    <t>2)</t>
  </si>
  <si>
    <t>3)</t>
  </si>
  <si>
    <t>4)</t>
  </si>
  <si>
    <t>ايرادات رأسمالية              (ج 3)</t>
  </si>
  <si>
    <t>5)</t>
  </si>
  <si>
    <t>استردادات رأسمالية           (ج 3)</t>
  </si>
  <si>
    <t>6)</t>
  </si>
  <si>
    <t>ثانياً :</t>
  </si>
  <si>
    <t>الانفاق العام :</t>
  </si>
  <si>
    <t>( أ )</t>
  </si>
  <si>
    <t>المصروفات الجارية :</t>
  </si>
  <si>
    <t>7)</t>
  </si>
  <si>
    <t>9)</t>
  </si>
  <si>
    <t>فوائد على القروض</t>
  </si>
  <si>
    <t>10)</t>
  </si>
  <si>
    <t>11)</t>
  </si>
  <si>
    <t>(ب)</t>
  </si>
  <si>
    <t>المصروفات الاستثمارية :</t>
  </si>
  <si>
    <t>12)</t>
  </si>
  <si>
    <t>المصروفات الانمائية</t>
  </si>
  <si>
    <t>13)</t>
  </si>
  <si>
    <t>14)</t>
  </si>
  <si>
    <t>المصروفات الرأسمالية</t>
  </si>
  <si>
    <t>15)</t>
  </si>
  <si>
    <t>(ج)</t>
  </si>
  <si>
    <t>المساهمات ودعم القطاع الخاص :</t>
  </si>
  <si>
    <t>18)</t>
  </si>
  <si>
    <t>19)</t>
  </si>
  <si>
    <t>20)</t>
  </si>
  <si>
    <t>21)</t>
  </si>
  <si>
    <t>مساهمات في مؤسسات محلية</t>
  </si>
  <si>
    <t>واقليمية ودولية</t>
  </si>
  <si>
    <t>22)</t>
  </si>
  <si>
    <t>23)</t>
  </si>
  <si>
    <t>24)</t>
  </si>
  <si>
    <t>25)</t>
  </si>
  <si>
    <t>ثالثاً:</t>
  </si>
  <si>
    <t>وسائل التمويل :</t>
  </si>
  <si>
    <t>26)</t>
  </si>
  <si>
    <t>صافي المعونات</t>
  </si>
  <si>
    <t>27)</t>
  </si>
  <si>
    <t>صافي الاقتراض :</t>
  </si>
  <si>
    <t>ـ  القروض المستلمة</t>
  </si>
  <si>
    <t>ـ  القروض المسددة</t>
  </si>
  <si>
    <t>28)</t>
  </si>
  <si>
    <t>صافي حصيلة اصدار السندات الحكومية :</t>
  </si>
  <si>
    <t>ـ اصدار سندات حكومية</t>
  </si>
  <si>
    <t xml:space="preserve">ـ سداد سندات حكومية </t>
  </si>
  <si>
    <t>29)</t>
  </si>
  <si>
    <t>صافي  حركة الحسابات الحكومية</t>
  </si>
  <si>
    <t>جملة وسائل التمويل</t>
  </si>
  <si>
    <t>ج = جدول</t>
  </si>
  <si>
    <t>ـ</t>
  </si>
  <si>
    <t xml:space="preserve"> (تابع ) جدول رقم (1)</t>
  </si>
  <si>
    <t>تمويل من الاحتياطيات</t>
  </si>
  <si>
    <t>في السنة المالية</t>
  </si>
  <si>
    <t xml:space="preserve">الفعلي  </t>
  </si>
  <si>
    <t>ايرادات جارية               (ج 2)</t>
  </si>
  <si>
    <t xml:space="preserve">ايرادات الغاز </t>
  </si>
  <si>
    <t xml:space="preserve">مصروفات الدفاع والامن </t>
  </si>
  <si>
    <t xml:space="preserve">مصروفات انتاج الغاز </t>
  </si>
  <si>
    <t>8)</t>
  </si>
  <si>
    <t>اجمالي الايرادات (1+2+3+4+5)</t>
  </si>
  <si>
    <t>(7+8+9+10+11)</t>
  </si>
  <si>
    <t xml:space="preserve">مصروفات انتاج النفط </t>
  </si>
  <si>
    <t>16)</t>
  </si>
  <si>
    <t>17)</t>
  </si>
  <si>
    <t>مصروفات الوزارات المدنية      (ج 4)</t>
  </si>
  <si>
    <t>ـــ  1  ـــ</t>
  </si>
  <si>
    <t>ـــ  2  ـــ</t>
  </si>
  <si>
    <t>الحساب الختامي للدولة عن السنة  المالية 2007</t>
  </si>
  <si>
    <t>السنة المالية 2007</t>
  </si>
  <si>
    <r>
      <t>( تابع )</t>
    </r>
    <r>
      <rPr>
        <b/>
        <sz val="16"/>
        <rFont val="Simplified Arabic"/>
        <charset val="178"/>
      </rPr>
      <t xml:space="preserve"> الحساب الختامي للدولة عن السنة المالية 2007 </t>
    </r>
  </si>
  <si>
    <t>(13+14+15+16)</t>
  </si>
  <si>
    <t>(18+19+20)</t>
  </si>
  <si>
    <t>اجمالي الانفاق العام (12+17+21)</t>
  </si>
  <si>
    <t>صافي الايرادات النفطية</t>
  </si>
  <si>
    <t xml:space="preserve">جملة ( ا ) المصروفات الجارية </t>
  </si>
  <si>
    <t>جملة ( ب ) المصروفات الاستثمارية</t>
  </si>
  <si>
    <t>دعم قطاع الكهرباء</t>
  </si>
  <si>
    <t>جملة ( ج ) المساهمات ودعم القطاع الخاص</t>
  </si>
  <si>
    <t>دعم فوائد القروض التنموية والاسكانية</t>
  </si>
  <si>
    <t>الفائض او العجز الجاري( 6- 22)</t>
  </si>
  <si>
    <t>للوزارات المدنية                (ج 6)</t>
  </si>
  <si>
    <t>للوزارات المدنية               (ج 5)</t>
  </si>
  <si>
    <t xml:space="preserve"> ( 24+25+26+27+28)</t>
  </si>
  <si>
    <t>جدول رقم (2)</t>
  </si>
  <si>
    <t>الايرادات الجارية الاخرى للوزارات والوحدات الحكومية</t>
  </si>
  <si>
    <t>والهيئات العامة عن السنة  المالية 2007</t>
  </si>
  <si>
    <t>(بالريال العماني)</t>
  </si>
  <si>
    <t>ديوان البلاط السلطاني</t>
  </si>
  <si>
    <t>الامانة العامة لمجلس الوزراء</t>
  </si>
  <si>
    <t>مكتب الممثل الخاص لجلالة السلطان</t>
  </si>
  <si>
    <t>وزارة الشئون القانونية</t>
  </si>
  <si>
    <t xml:space="preserve">وزارة المالية </t>
  </si>
  <si>
    <t>وزارة الخارجية</t>
  </si>
  <si>
    <t>وزارة الداخلية</t>
  </si>
  <si>
    <t>وزارة الاعلام</t>
  </si>
  <si>
    <t>وزارة التجارة والصناعة</t>
  </si>
  <si>
    <t>وزارة النفط والغاز</t>
  </si>
  <si>
    <t xml:space="preserve">وزارة الزراعة </t>
  </si>
  <si>
    <t xml:space="preserve">وزارة العدل </t>
  </si>
  <si>
    <t>وزارة الصحة</t>
  </si>
  <si>
    <t>وزارة التربية والتعليم</t>
  </si>
  <si>
    <t>وزارة التنمية الاجتماعية</t>
  </si>
  <si>
    <t xml:space="preserve">وزارة التراث والثقافة  </t>
  </si>
  <si>
    <t xml:space="preserve">وزارة النقل والاتصالات </t>
  </si>
  <si>
    <t xml:space="preserve">وزارة الاسكان    </t>
  </si>
  <si>
    <t xml:space="preserve">وزارة البلديات الاقليمية  وموارد المياه    </t>
  </si>
  <si>
    <t>اللجنة العليا للاحتفالات بالعيد الوطني</t>
  </si>
  <si>
    <t>مكتب وزير الدولة ومحافظ ظفار</t>
  </si>
  <si>
    <t>مكتب وزير الدولة ومحافظ مسقط</t>
  </si>
  <si>
    <t xml:space="preserve">مجلس المناقصات </t>
  </si>
  <si>
    <t>مكتب مستشار جلالة السلطان لشئون التخطيط الاقتصادي</t>
  </si>
  <si>
    <t>مكتب مستشار جلالة السلطان للاتصالات الخارجية</t>
  </si>
  <si>
    <t>مجلس الشورى</t>
  </si>
  <si>
    <t>وزارة الخدمة المدنية</t>
  </si>
  <si>
    <t xml:space="preserve">الامانة العامة للجنة العليا لتخطيط المدن  </t>
  </si>
  <si>
    <t>جامعة السلطان قابوس والمستشفى التعليمي</t>
  </si>
  <si>
    <t>وزارة المالية ( مخصصات الوزراء والوكلاء )</t>
  </si>
  <si>
    <t>فائض الهيئات العامة</t>
  </si>
  <si>
    <t>وزارة الشئون الرياضية</t>
  </si>
  <si>
    <t>معهد الادارة العامة</t>
  </si>
  <si>
    <t>ــ 3 ــ</t>
  </si>
  <si>
    <t>تابع جدول رقم (2)</t>
  </si>
  <si>
    <r>
      <t>( تابع )</t>
    </r>
    <r>
      <rPr>
        <b/>
        <sz val="14"/>
        <rFont val="Simplified Arabic"/>
        <charset val="178"/>
      </rPr>
      <t xml:space="preserve"> الايرادات الجارية الاخرى للوزارات والوحدات الحكومية</t>
    </r>
  </si>
  <si>
    <t xml:space="preserve">والهيئات العامة عن السنة المالية 2007                                                                    </t>
  </si>
  <si>
    <t xml:space="preserve">مكتب نائب رئيس الوزراء لشئون مجلس الوزراء </t>
  </si>
  <si>
    <t xml:space="preserve">وزارة التعليم العالي </t>
  </si>
  <si>
    <t xml:space="preserve">وزارة الاقتصاد الوطني </t>
  </si>
  <si>
    <t xml:space="preserve">ميزانية معاشات ومكافات  ما بعد الخدمة </t>
  </si>
  <si>
    <t>وزارة الاوقاف والشئون الدينية</t>
  </si>
  <si>
    <t>مجلس الدولة</t>
  </si>
  <si>
    <t>جهاز الرقابة المالية للدولة</t>
  </si>
  <si>
    <t>الادعاء العام</t>
  </si>
  <si>
    <t>مكتب ممثل جلالة السلطان</t>
  </si>
  <si>
    <t>الهيئة العامة للصناعات الحرفية</t>
  </si>
  <si>
    <t xml:space="preserve">وزارة السياحة </t>
  </si>
  <si>
    <t>مجلس التعليم العالي</t>
  </si>
  <si>
    <t>وزارة القوى العاملة</t>
  </si>
  <si>
    <t>الحرس السلطاني العماني</t>
  </si>
  <si>
    <t>وزارة الدفاع</t>
  </si>
  <si>
    <t>وزارة المالية ( الحساب الخاص )</t>
  </si>
  <si>
    <t>شرطة عُمان السلطانية</t>
  </si>
  <si>
    <t>وزارة النفط والغاز ( الغاز )</t>
  </si>
  <si>
    <t>وزارة المالية :</t>
  </si>
  <si>
    <t xml:space="preserve"> ـ تمويل مؤسسات اخرى</t>
  </si>
  <si>
    <t xml:space="preserve"> ـ دعم  قطاع الكهرباء</t>
  </si>
  <si>
    <t xml:space="preserve"> ـ اقتراض </t>
  </si>
  <si>
    <t xml:space="preserve">احتياطي مخصص </t>
  </si>
  <si>
    <t>الاجمالي</t>
  </si>
  <si>
    <t>ــ 4 ــ</t>
  </si>
  <si>
    <t>جدول رقم (1/2)</t>
  </si>
  <si>
    <t xml:space="preserve">الايرادات الجارية الاخرى للوزارات والوحدات الحكومية </t>
  </si>
  <si>
    <t xml:space="preserve"> والهيئات العامة عن السنة المالية 2007</t>
  </si>
  <si>
    <t xml:space="preserve">( حسب التخصصات الوظيفية ) </t>
  </si>
  <si>
    <t xml:space="preserve">الفعلي </t>
  </si>
  <si>
    <t>قطاع الخدمات العامة :</t>
  </si>
  <si>
    <t>مجلس المناقصات</t>
  </si>
  <si>
    <t>وزارة المالية  ( مخصصات الوزراء والوكلاء )</t>
  </si>
  <si>
    <t>مكتب نائب رئيس الوزراء لشئون مجلس الوزراء</t>
  </si>
  <si>
    <t>جملة قطاع الخدمات العامة</t>
  </si>
  <si>
    <t>قطاع الامن والنظام العام :</t>
  </si>
  <si>
    <t>ديوان البلاط السلطاني ( محكمة القضاء الاداري )</t>
  </si>
  <si>
    <t xml:space="preserve">الادعاء العام </t>
  </si>
  <si>
    <t>جملة قطاع الامن والنظام العام</t>
  </si>
  <si>
    <t>ــ 5 ــ</t>
  </si>
  <si>
    <t>تابع جدول رقم (1/2)</t>
  </si>
  <si>
    <r>
      <t>( تابع )</t>
    </r>
    <r>
      <rPr>
        <b/>
        <sz val="14"/>
        <rFont val="Simplified Arabic"/>
        <charset val="178"/>
      </rPr>
      <t xml:space="preserve"> الايرادات الجارية الاخرى للوزارات والوحدات الحكومية </t>
    </r>
  </si>
  <si>
    <t>قطاع التعليم :</t>
  </si>
  <si>
    <t>وزارة الصحة ( المعاهد الصحية والمديرية العامة للتعليم والتدريب )</t>
  </si>
  <si>
    <t xml:space="preserve"> كلية السياحة</t>
  </si>
  <si>
    <t>وزارة التعليم العالي</t>
  </si>
  <si>
    <t xml:space="preserve">وزارة الاوقاف والشئون الدينية  ( معهد العلوم الشرعية )  </t>
  </si>
  <si>
    <t>مجلس التعليم العالى</t>
  </si>
  <si>
    <t>وزارة القوى العاملة (  التدريب المهني )</t>
  </si>
  <si>
    <t>جملة قطاع التعليم</t>
  </si>
  <si>
    <t>قطاع الصحة :</t>
  </si>
  <si>
    <t>جملة قطاع الصحة</t>
  </si>
  <si>
    <t>قطاع الضمان والرعاية الاجتماعية :</t>
  </si>
  <si>
    <t>ميزانية معاشات ومكافات  ما بعد الخدمة</t>
  </si>
  <si>
    <t>وزارة القوى العاملة (  العمل )</t>
  </si>
  <si>
    <t>جملة قطاع الضمان والرعاية الاجتماعية</t>
  </si>
  <si>
    <t>قطاع الاسكان :</t>
  </si>
  <si>
    <t xml:space="preserve">وزارة  الاسكان  (  الاسكان )  </t>
  </si>
  <si>
    <t xml:space="preserve">وزارة  الاسكان   (  المياه ) </t>
  </si>
  <si>
    <t>وزارة البلديات الاقليمية وموارد المياه  (  البيئة )</t>
  </si>
  <si>
    <t>وزارة البلديات الاقليميةوموارد المياه  (  موارد المياه )</t>
  </si>
  <si>
    <t>وزارة البلديات الاقليمية وموارد المياه  (  البلديات الاقليمية )</t>
  </si>
  <si>
    <t xml:space="preserve">الامانة العامة للجنة العليا لتخطيط المدن   </t>
  </si>
  <si>
    <t>جملة قطاع الاسكان</t>
  </si>
  <si>
    <t>ــ 6 ــ</t>
  </si>
  <si>
    <t>قطاع  الثقافة والشئون الدينية :</t>
  </si>
  <si>
    <t xml:space="preserve">وزارة التراث والثقافة </t>
  </si>
  <si>
    <t>جملة قطاع الثقافة والشئون الدينية</t>
  </si>
  <si>
    <t>قطاع الطاقة والوقود :</t>
  </si>
  <si>
    <t xml:space="preserve">وزارة  الاسكان  (  الكهرباء ) </t>
  </si>
  <si>
    <t>دعم  قطاع الكهرباء</t>
  </si>
  <si>
    <t>جملة قطاع الطاقة والوقود</t>
  </si>
  <si>
    <t>قطاع الزراعة وشئون الغابات والاسماك والصيد :</t>
  </si>
  <si>
    <t>جملة قطاع الزراعة وشئون الغابات والاسماك والصيد</t>
  </si>
  <si>
    <t>قطاع النقل والاتصالات :</t>
  </si>
  <si>
    <t xml:space="preserve">وزارة النقل والاتصالات (  النقل )  </t>
  </si>
  <si>
    <t xml:space="preserve">وزارة النقل والاتصالات (  الاتصالات )  </t>
  </si>
  <si>
    <t xml:space="preserve">هيئة تنظيم الاتصالات </t>
  </si>
  <si>
    <t>جملة قطاع النقل والاتصالات</t>
  </si>
  <si>
    <t>شئون اقتصادية اخرى :</t>
  </si>
  <si>
    <t>جملة الشئون الاقتصادية الاخرى</t>
  </si>
  <si>
    <t>اخــــــــرى :</t>
  </si>
  <si>
    <t xml:space="preserve">  ـ تمويل مؤسسات اخرى</t>
  </si>
  <si>
    <t xml:space="preserve">  ـ اقتراض</t>
  </si>
  <si>
    <t>جملة  الاخرى</t>
  </si>
  <si>
    <t>احتياطي مخصص</t>
  </si>
  <si>
    <t>ـ 7 ـ</t>
  </si>
  <si>
    <t>جدول رقم (2/2)</t>
  </si>
  <si>
    <t xml:space="preserve">الايرادات الجارية الاخرى عن السنة المالية 2007 </t>
  </si>
  <si>
    <t>( حسب البنود )</t>
  </si>
  <si>
    <t>أ - ايرادات الضرائب والرسوم :</t>
  </si>
  <si>
    <t xml:space="preserve">  ضريبة الدخل على الشركات وضريبة</t>
  </si>
  <si>
    <t xml:space="preserve">  الارباح على المؤسسات  </t>
  </si>
  <si>
    <t xml:space="preserve">  رسوم التراخيص باستقدام العمال غير العمانيين</t>
  </si>
  <si>
    <t xml:space="preserve">  رسوم البلدية على الايجارات</t>
  </si>
  <si>
    <t xml:space="preserve">  رسوم المعاملات العقارية</t>
  </si>
  <si>
    <t xml:space="preserve">  رخص ممارسة الاعمال التجارية</t>
  </si>
  <si>
    <t xml:space="preserve">  رخص وسائل النقل</t>
  </si>
  <si>
    <t xml:space="preserve">  رسوم الفنادق والملاهي    </t>
  </si>
  <si>
    <t xml:space="preserve">  رسوم امتياز مرافق     </t>
  </si>
  <si>
    <t xml:space="preserve">  رسوم محلية مختلفة</t>
  </si>
  <si>
    <t xml:space="preserve">  رسوم عبور المركبات للخارج من المنافذ البرية</t>
  </si>
  <si>
    <t xml:space="preserve">  ضريبة جمركية</t>
  </si>
  <si>
    <t>جملة ( أ ) ايرادات الضرائب والرسوم</t>
  </si>
  <si>
    <t>ب - ايرادات غير ضريبية :</t>
  </si>
  <si>
    <t xml:space="preserve">  ايرادات بيع المياه</t>
  </si>
  <si>
    <t xml:space="preserve">  ايرادات مياه مختلفة</t>
  </si>
  <si>
    <t xml:space="preserve">  ايرادات البريد</t>
  </si>
  <si>
    <t xml:space="preserve">  ايرادات المطارات</t>
  </si>
  <si>
    <t xml:space="preserve">  ايرادات الموانيء</t>
  </si>
  <si>
    <t xml:space="preserve">  ايرادات خدمات مرفق الاتصالات العامة</t>
  </si>
  <si>
    <t xml:space="preserve">  فائض الهيئات العامة </t>
  </si>
  <si>
    <t xml:space="preserve">  ايرادات تأجير عقارات حكومية</t>
  </si>
  <si>
    <t xml:space="preserve">  ارباح الاستثمارات الحكومية</t>
  </si>
  <si>
    <t xml:space="preserve">  فوائد على ودائع البنوك والقروض المدينة</t>
  </si>
  <si>
    <t xml:space="preserve">  رسوم الهجرة والجوازات</t>
  </si>
  <si>
    <t xml:space="preserve">  رسوم واتعاب ادارية مختلفة</t>
  </si>
  <si>
    <t xml:space="preserve">  تعويضات وغرامات وجزاءات</t>
  </si>
  <si>
    <t xml:space="preserve">  ايرادات تعدين</t>
  </si>
  <si>
    <t xml:space="preserve">  مبيعات مواد غذائية</t>
  </si>
  <si>
    <t xml:space="preserve">  ايرادات زراعية مختلفة</t>
  </si>
  <si>
    <t xml:space="preserve">  ايرادات الاسماك</t>
  </si>
  <si>
    <t xml:space="preserve">  ايرادات طبية</t>
  </si>
  <si>
    <t xml:space="preserve">  ايرادات متنوعة ( اخرى )</t>
  </si>
  <si>
    <t xml:space="preserve">  ايرادات اخرى ( نفطية )</t>
  </si>
  <si>
    <t>جملة  ا( ب ) لايرادات غير الضريبية</t>
  </si>
  <si>
    <t xml:space="preserve"> ج ـ احتياطي مخصص</t>
  </si>
  <si>
    <t>الاجمالي ( أ + ب + ج )</t>
  </si>
  <si>
    <t>ــ 8 ــ</t>
  </si>
  <si>
    <t>جدول رقم (3)</t>
  </si>
  <si>
    <t>الايرادات والاستردادات الرأسمالية للوزارات المدنية</t>
  </si>
  <si>
    <t xml:space="preserve"> عن السنة المالية 2007 </t>
  </si>
  <si>
    <t>الميزانية  المعتمدة</t>
  </si>
  <si>
    <t>ايرادات رأسمالية :</t>
  </si>
  <si>
    <t>وزارة المالية</t>
  </si>
  <si>
    <t xml:space="preserve">وزارة الاسكان  </t>
  </si>
  <si>
    <t>اجمالي الايرادات الرأسمالية</t>
  </si>
  <si>
    <t>استردادات رأسمالية :</t>
  </si>
  <si>
    <t>وزارة المالية ( تمويل مؤسسات اخرى )</t>
  </si>
  <si>
    <t>اجمالي الاستردادات الرأسمالية</t>
  </si>
  <si>
    <t>ــ 9 ــ</t>
  </si>
  <si>
    <t>جدول رقم (1/3)</t>
  </si>
  <si>
    <t>الايرادات والاستردادات الرأسمالية للوزارات المدنية عن السنة المالية 2007</t>
  </si>
  <si>
    <t>( حسب التخصصات الوظيفية )</t>
  </si>
  <si>
    <r>
      <t>ديوان البلاط</t>
    </r>
    <r>
      <rPr>
        <sz val="10"/>
        <rFont val="Arial"/>
        <family val="2"/>
        <charset val="178"/>
      </rPr>
      <t xml:space="preserve"> </t>
    </r>
    <r>
      <rPr>
        <sz val="12"/>
        <rFont val="Simplified Arabic"/>
        <charset val="178"/>
      </rPr>
      <t xml:space="preserve">السلطاني </t>
    </r>
  </si>
  <si>
    <t>الاخرى :</t>
  </si>
  <si>
    <t>وزارة المالية  ( تمويل مؤسسات اخرى )</t>
  </si>
  <si>
    <t>ــ 10 ــ</t>
  </si>
  <si>
    <t>جدول رقم (2/3)</t>
  </si>
  <si>
    <t>الايرادات والاستردادات الرأسمالية عن السنة المالية 2007</t>
  </si>
  <si>
    <t xml:space="preserve">( حسب البنود ) </t>
  </si>
  <si>
    <t>ايرادات بيع مساكن اجتماعية ومباني حكومية</t>
  </si>
  <si>
    <t>ايرادات بيع اراضي حكومية</t>
  </si>
  <si>
    <t>استرداد اقساط القروض :</t>
  </si>
  <si>
    <t xml:space="preserve">استرداد قروض من هيئات ومؤسسات عامة </t>
  </si>
  <si>
    <t>جملة استرداد اقساط القروض</t>
  </si>
  <si>
    <t>بيع استثمارات :</t>
  </si>
  <si>
    <t>بيع استثمارات في هيئات ومؤسسات عامة وخاصة</t>
  </si>
  <si>
    <t>جملة بيع الاستثمارات</t>
  </si>
  <si>
    <t>ـ 11 ـ</t>
  </si>
  <si>
    <t>جدول رقم (4)</t>
  </si>
  <si>
    <t>المصروفات الجارية للوزارات المدنية</t>
  </si>
  <si>
    <t>عن السنة المالية 2007</t>
  </si>
  <si>
    <t xml:space="preserve">وزارة  النقل والاتصالات </t>
  </si>
  <si>
    <t xml:space="preserve">وزارة  الاسكان     </t>
  </si>
  <si>
    <t xml:space="preserve">وزارة البلديات الاقليمية وموارد المياه   </t>
  </si>
  <si>
    <t xml:space="preserve">وزارة الخدمة المدنية </t>
  </si>
  <si>
    <t>ــ 12 ــ</t>
  </si>
  <si>
    <t>تابع جدول رقم (4)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</si>
  <si>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</t>
    </r>
  </si>
  <si>
    <t xml:space="preserve">عن السنة المالية 2007 </t>
  </si>
  <si>
    <t>وزارة المالية  ( مخصصات الوزارء والوكلاء )</t>
  </si>
  <si>
    <t>دعم الهيئات العامة</t>
  </si>
  <si>
    <t xml:space="preserve"> المساهمة في معاشات موظفي الحكومة العمانيين </t>
  </si>
  <si>
    <t>وزارة الاقتصاد الوطني</t>
  </si>
  <si>
    <t xml:space="preserve">ميزانية معاشات ومكافآت ما بعد الخدمة </t>
  </si>
  <si>
    <t>جهازالرقابة المالية للدولة</t>
  </si>
  <si>
    <t>شئون البلاط السلطاني</t>
  </si>
  <si>
    <t>مجلس البحث العلمي</t>
  </si>
  <si>
    <t>المجلس العماني للاختصاصات الطبية</t>
  </si>
  <si>
    <t>وزارة الصحة  ( ميزانية الاحلال )</t>
  </si>
  <si>
    <t xml:space="preserve">وزارة  الزراعة  ( ميزانية الاحلال ) </t>
  </si>
  <si>
    <t>تعويض الاضرار عن الانواء المناخية</t>
  </si>
  <si>
    <t>ــ 13 ــ</t>
  </si>
  <si>
    <t>جدول رقم (1/4)</t>
  </si>
  <si>
    <t xml:space="preserve">المصروفات الجارية للوزارات المدنية عن السنة المالية 2007 </t>
  </si>
  <si>
    <t>1) قطاع الخدمات العامة :</t>
  </si>
  <si>
    <t>3) قطاع الامن والنظام العام :</t>
  </si>
  <si>
    <t>ديوان البلاط السلطاني ( مخصصات الوزراء والشيوخ والحاشية )</t>
  </si>
  <si>
    <t>وزارة العدل</t>
  </si>
  <si>
    <t>4) قطاع التعليم :</t>
  </si>
  <si>
    <t xml:space="preserve">وزارة الخارجية ( المعهد الدبلوماسي ) </t>
  </si>
  <si>
    <t>دعم كلية السياحة</t>
  </si>
  <si>
    <t xml:space="preserve">وزارة الاوقاف والشئون الدينية ( معهد العلوم الشرعية ) </t>
  </si>
  <si>
    <t xml:space="preserve">مجلس التعليم العالى </t>
  </si>
  <si>
    <t xml:space="preserve">وزارة القوى العاملة (  التدريب المهني ) </t>
  </si>
  <si>
    <t>ـ 14 ـ</t>
  </si>
  <si>
    <t>تابع جدول رقم (1/4)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</si>
  <si>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 عن السنة المالية 2007 </t>
    </r>
  </si>
  <si>
    <t>5) قطاع الصحة :</t>
  </si>
  <si>
    <t>وزارة الصحة ( ميزانية الاحلال )</t>
  </si>
  <si>
    <t>6) قطاع الضمان والرعاية الاجتماعية :</t>
  </si>
  <si>
    <t xml:space="preserve">وزارة التنمية الاجتماعية </t>
  </si>
  <si>
    <t>دعم المواطنين والمؤسسات الاخرى</t>
  </si>
  <si>
    <t xml:space="preserve"> الهيئة العامة للتأمينات الاجتماعية</t>
  </si>
  <si>
    <t xml:space="preserve">ميزانية معاشات ومكافآت ما بعد الخدمة  </t>
  </si>
  <si>
    <t xml:space="preserve">وزارة القوى العاملة  (  العمل ) </t>
  </si>
  <si>
    <t>7) قطاع الاسكان :</t>
  </si>
  <si>
    <t xml:space="preserve">وزارة  الاسكان   (  الاسكان )  </t>
  </si>
  <si>
    <r>
      <t>وزارة البلديات الاقليمية وموارد المياه (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 البلديات الاقليمية ) </t>
    </r>
  </si>
  <si>
    <t xml:space="preserve">وزارة البلديات الاقليمية وموارد المياه (  موارد المياه ) </t>
  </si>
  <si>
    <t xml:space="preserve">وزارة البلديات الاقليمية وموارد المياه (  البيئة ) </t>
  </si>
  <si>
    <t>8) قطاع الثقافة والشئون الدينية :</t>
  </si>
  <si>
    <t>ديوان البلاط السلطاني ( مكتب مستشار جلالة السلطان للشئون الثقافية )</t>
  </si>
  <si>
    <t>دعم الهيئة القومية للكشافة والمرشدات ( * )</t>
  </si>
  <si>
    <t xml:space="preserve">دعم مؤسسة عُمان للصحافة والنشر والاعلان </t>
  </si>
  <si>
    <t>ــ 15 ــ</t>
  </si>
  <si>
    <t>( * ) الغيت الهيئة بصدور المرسوم السلطاني رقم 2007/41</t>
  </si>
  <si>
    <t>9) قطاع الطاقة والوقود :</t>
  </si>
  <si>
    <t xml:space="preserve">وزارة الاسكان  (  الكهرباء )  </t>
  </si>
  <si>
    <t>10) قطاع الزراعة وشئون الغابات والاسماك والصيد :</t>
  </si>
  <si>
    <t xml:space="preserve">وزارة الزراعة  ( ميزانية الاحلال ) </t>
  </si>
  <si>
    <t>11) قطاع التعدين والتصنيع والانشاء :</t>
  </si>
  <si>
    <t>المؤسسة العامة للمناطق الصناعية</t>
  </si>
  <si>
    <t>جملة قطاع التعدين والتصنيع والانشاء</t>
  </si>
  <si>
    <t>12) قطاع النقل والاتصالات :</t>
  </si>
  <si>
    <t xml:space="preserve">وزارة النقل والاتصالات (  النقل ) </t>
  </si>
  <si>
    <t xml:space="preserve">وزارة النقل والاتصالات (  الاتصالات ) </t>
  </si>
  <si>
    <t>هيئة تنظيم الاتصالات</t>
  </si>
  <si>
    <t>13) شئون اقتصادية اخرى :</t>
  </si>
  <si>
    <t>دعم الهيئة العامة للمخازن والاحتياطي الغذائي</t>
  </si>
  <si>
    <t>دعم المركز العماني لترويج الاستثمار وتنمية الصادرات</t>
  </si>
  <si>
    <t>هيئة تقنية المعلومات</t>
  </si>
  <si>
    <t>ـ 16 ـ</t>
  </si>
  <si>
    <t>جدول رقم (2/4)</t>
  </si>
  <si>
    <t>المصروفات الجارية عن السنة المالية 2007</t>
  </si>
  <si>
    <t>( أ ) مصروفات خدمية وسلعية :</t>
  </si>
  <si>
    <t>رواتب وأجور :</t>
  </si>
  <si>
    <t>رواتب اساسية</t>
  </si>
  <si>
    <t>اجور المؤقتين</t>
  </si>
  <si>
    <t>تكاليف تعيين الخريجين</t>
  </si>
  <si>
    <t xml:space="preserve">ـ </t>
  </si>
  <si>
    <t>معاشات تقاعد الوزراء</t>
  </si>
  <si>
    <t>جملة الرواتب والاجور</t>
  </si>
  <si>
    <t>بــدلات :</t>
  </si>
  <si>
    <t>بدل سكن</t>
  </si>
  <si>
    <t>بدل كهرباء</t>
  </si>
  <si>
    <t>بدل مياه</t>
  </si>
  <si>
    <t>بدل هاتف</t>
  </si>
  <si>
    <t>بدل طبيعة عمل</t>
  </si>
  <si>
    <t>بدل اغتراب</t>
  </si>
  <si>
    <t>بدل نقل</t>
  </si>
  <si>
    <t>بدلات اخرى</t>
  </si>
  <si>
    <t>جملة البدلات</t>
  </si>
  <si>
    <t>مستحقات اخرى :</t>
  </si>
  <si>
    <t>تذاكر السفر</t>
  </si>
  <si>
    <t>مصروفات السفر</t>
  </si>
  <si>
    <t>مكافآت</t>
  </si>
  <si>
    <t>تعويض نقدي عن الاجازة</t>
  </si>
  <si>
    <t>اجور اضافية</t>
  </si>
  <si>
    <t>مستحقات نهاية الخدمة لموظفي الحكومة غير العمانيين</t>
  </si>
  <si>
    <t>ايجارات مساكن الموظفين</t>
  </si>
  <si>
    <t>تكاليف العقود الخاصة لشغل الوظائف المؤقتة</t>
  </si>
  <si>
    <t>مستحقات نهاية الخدمة لموظفي الحكومة  العمانيين</t>
  </si>
  <si>
    <t>منحة نهاية الخدمة للموظفين المعينين بغير طريق التعاقد</t>
  </si>
  <si>
    <t>جملة المستحقات الاخرى</t>
  </si>
  <si>
    <t xml:space="preserve"> المساهمة في نظام معاشات موظفي الحكومة العمانيين</t>
  </si>
  <si>
    <t xml:space="preserve">(أ) مجموع المصروفات الخدمية والسلعية </t>
  </si>
  <si>
    <t>(ب) مستلزمات سلعية وخدمية :</t>
  </si>
  <si>
    <t>1) مستلزمات سلعية :</t>
  </si>
  <si>
    <t xml:space="preserve">      لوازم وامدادات طبية</t>
  </si>
  <si>
    <t xml:space="preserve">     لوازم وامدادات زراعية</t>
  </si>
  <si>
    <t xml:space="preserve">     مواد كيماوية ومبيدات حشرية</t>
  </si>
  <si>
    <t>جدول رقم (5)</t>
  </si>
  <si>
    <t>المصروفات الرأسمالية للوزارات المدنية</t>
  </si>
  <si>
    <t xml:space="preserve">وزارة  الاسكان      </t>
  </si>
  <si>
    <t>جدول رقم (1/5)</t>
  </si>
  <si>
    <t xml:space="preserve">المصروفات الرأسمالية للوزارات المدنية عن السنة المالية 2007 </t>
  </si>
  <si>
    <t>ديوان البلاط السطاني ( محكمة القضاء الاداري )</t>
  </si>
  <si>
    <t>وزارة الخارجية ( المعهد الدبلوماسي )</t>
  </si>
  <si>
    <t>ــ 23 ــ</t>
  </si>
  <si>
    <t>جدول رقم (2/5)</t>
  </si>
  <si>
    <t>المصروفات الرأسمالية عن السنة المالية 2007</t>
  </si>
  <si>
    <t>الاصول الثابتة :</t>
  </si>
  <si>
    <t>اثاث ومعدات :</t>
  </si>
  <si>
    <t>اثاث ومعدات مكاتـب</t>
  </si>
  <si>
    <t>اثاث ومعدات مساكن</t>
  </si>
  <si>
    <t>اثاث ومعدات تعليمية</t>
  </si>
  <si>
    <t>اثاث ومعدات منشآت صحية ومختبرات</t>
  </si>
  <si>
    <t>جملة الاثاث والمعدات</t>
  </si>
  <si>
    <t>وسائل نقل :</t>
  </si>
  <si>
    <t>سيارات</t>
  </si>
  <si>
    <t>وسائل نقل اخرى</t>
  </si>
  <si>
    <t>جملة وسائل النقل</t>
  </si>
  <si>
    <t>آلات ومعدات :</t>
  </si>
  <si>
    <t>آلات</t>
  </si>
  <si>
    <t>معدات</t>
  </si>
  <si>
    <t>جملة الآلات والمعدات</t>
  </si>
  <si>
    <t>اصول ثابتة متنوعة :</t>
  </si>
  <si>
    <t>اصول ثابته اخرى</t>
  </si>
  <si>
    <t>جملة الاصول الثابته المتنوعة</t>
  </si>
  <si>
    <t>ــ 26 ــ</t>
  </si>
  <si>
    <t>جدول رقم (6)</t>
  </si>
  <si>
    <t>المصروفات الانمائية للوزارات المدنية</t>
  </si>
  <si>
    <t>ــ 27 ــ</t>
  </si>
  <si>
    <t>تابع جدول رقم (6)</t>
  </si>
  <si>
    <r>
      <t>( تابع )</t>
    </r>
    <r>
      <rPr>
        <b/>
        <sz val="14"/>
        <rFont val="Simplified Arabic"/>
        <charset val="178"/>
      </rPr>
      <t xml:space="preserve"> المصروفات الانمائية للوزارات المدنية</t>
    </r>
  </si>
  <si>
    <t xml:space="preserve"> الامانة العامة للجنة العليا لتخطيط المدن  </t>
  </si>
  <si>
    <t xml:space="preserve"> المؤسسة العامة للمناطق الصناعية</t>
  </si>
  <si>
    <t xml:space="preserve"> الهيئة العامة للمخازن والاحتياطي الغذائي</t>
  </si>
  <si>
    <t xml:space="preserve"> سوق مسقط للاوراق المالية</t>
  </si>
  <si>
    <t xml:space="preserve"> المركز العماني لترويج الاستثمار وتنمية الصادرات</t>
  </si>
  <si>
    <t xml:space="preserve">هيئة تقنية المعلومات </t>
  </si>
  <si>
    <t>وزارة الثروة السمكية</t>
  </si>
  <si>
    <t>الاجمالـــــي</t>
  </si>
  <si>
    <t>الصرف الفعلي المقدر</t>
  </si>
  <si>
    <t>ــ 28 ــ</t>
  </si>
  <si>
    <t>جدول رقم (1/6)</t>
  </si>
  <si>
    <t xml:space="preserve">المصروفات الانمائية للوزارات المدنية عن السنة المالية 2007 </t>
  </si>
  <si>
    <t>وزارة المالية  ( اعتماد غير موزع )</t>
  </si>
  <si>
    <t>جدول رقم (6/ 2 )</t>
  </si>
  <si>
    <t xml:space="preserve">( حسب القطاعات )  </t>
  </si>
  <si>
    <t>(  بالريال العماني )</t>
  </si>
  <si>
    <t>(1)  قطاع الانتاج السلعي  :</t>
  </si>
  <si>
    <t>النفط الخام</t>
  </si>
  <si>
    <t xml:space="preserve">الغاز الطبيعي </t>
  </si>
  <si>
    <t>المعادن والمحاجر</t>
  </si>
  <si>
    <t>الزراعة</t>
  </si>
  <si>
    <t xml:space="preserve">الاسماك </t>
  </si>
  <si>
    <t>الصناعة التحويلية</t>
  </si>
  <si>
    <t xml:space="preserve"> جملة قطاع الانتاج السلعي  </t>
  </si>
  <si>
    <t>(2)  قطاع الانتاج الخدمي :</t>
  </si>
  <si>
    <t>الاسكان</t>
  </si>
  <si>
    <t>التجارة</t>
  </si>
  <si>
    <t xml:space="preserve">الكهرباء </t>
  </si>
  <si>
    <t>المياه</t>
  </si>
  <si>
    <r>
      <t>الاتصالات</t>
    </r>
    <r>
      <rPr>
        <sz val="12"/>
        <color indexed="9"/>
        <rFont val="Simplified Arabic"/>
        <charset val="178"/>
      </rPr>
      <t xml:space="preserve"> </t>
    </r>
    <r>
      <rPr>
        <sz val="12"/>
        <color indexed="8"/>
        <rFont val="Simplified Arabic"/>
        <charset val="178"/>
      </rPr>
      <t xml:space="preserve">(البريد والبرق والهاتف)              </t>
    </r>
    <r>
      <rPr>
        <sz val="12"/>
        <color indexed="9"/>
        <rFont val="Simplified Arabic"/>
        <charset val="178"/>
      </rPr>
      <t>ف</t>
    </r>
  </si>
  <si>
    <t xml:space="preserve">السياحة </t>
  </si>
  <si>
    <t xml:space="preserve">جملة قطاع الانتاج الخدمي </t>
  </si>
  <si>
    <t>(3)  قطاع الهياكل الاجتماعية :</t>
  </si>
  <si>
    <t>التعليم</t>
  </si>
  <si>
    <t xml:space="preserve">التدريب المهني </t>
  </si>
  <si>
    <t>الصحة</t>
  </si>
  <si>
    <t>الاعلام والثقافة والشئون الدينية</t>
  </si>
  <si>
    <t xml:space="preserve">المراكز الاجتماعية </t>
  </si>
  <si>
    <t>مراكز الشباب</t>
  </si>
  <si>
    <t xml:space="preserve">جملة قطاع الهياكل الاجتماعية </t>
  </si>
  <si>
    <t>(4)  قطاع الهياكل الاساسية :</t>
  </si>
  <si>
    <t xml:space="preserve">الطرق </t>
  </si>
  <si>
    <t>المطارات</t>
  </si>
  <si>
    <t>الموانئ</t>
  </si>
  <si>
    <t xml:space="preserve">الري وموارد المياه </t>
  </si>
  <si>
    <t xml:space="preserve">تخطيط المدن وخدمات البلديات </t>
  </si>
  <si>
    <t xml:space="preserve">الادارة الحكومية </t>
  </si>
  <si>
    <t>البيئة ومكافحة التلوث</t>
  </si>
  <si>
    <t xml:space="preserve">جملة قطاع الهياكل الاساسية </t>
  </si>
  <si>
    <t>الاجمالي (1 + 2 + 3 + 4 )</t>
  </si>
  <si>
    <t>ـــ</t>
  </si>
  <si>
    <t>ــ 32 ــ</t>
  </si>
  <si>
    <t>ــ 17 ــ</t>
  </si>
  <si>
    <t>تابع جدول رقم (2/4)</t>
  </si>
  <si>
    <r>
      <t>( تابع )</t>
    </r>
    <r>
      <rPr>
        <b/>
        <sz val="14"/>
        <rFont val="Simplified Arabic"/>
        <charset val="178"/>
      </rPr>
      <t xml:space="preserve"> المصروفات الجارية عن السنة المالية 2007</t>
    </r>
  </si>
  <si>
    <t>تابع 1) مستلزمات سلعية :</t>
  </si>
  <si>
    <t xml:space="preserve">     لوازم تعليمية</t>
  </si>
  <si>
    <t xml:space="preserve">     مواد غذائية</t>
  </si>
  <si>
    <t xml:space="preserve">     لوازم مكتبية ومطبوعات</t>
  </si>
  <si>
    <t xml:space="preserve">     لوازم وامدادات الطرق والمباني</t>
  </si>
  <si>
    <t xml:space="preserve">     لوازم وامدادات الاذاعة والتلفزيون</t>
  </si>
  <si>
    <t xml:space="preserve">     لوازم وامدادات الحاسب الآلي</t>
  </si>
  <si>
    <t xml:space="preserve">     وقود وزيوت للآلات والمعدات</t>
  </si>
  <si>
    <t xml:space="preserve">     غاز طبيعي</t>
  </si>
  <si>
    <t xml:space="preserve">     قطع غيار للآلات والمعدات</t>
  </si>
  <si>
    <t xml:space="preserve">     وقود وزيوت للسيارات ووسائل النقل</t>
  </si>
  <si>
    <t xml:space="preserve">     قطع غيار سيارات ووسائل النقل</t>
  </si>
  <si>
    <t xml:space="preserve">     مستلزمات سلعية اخرى</t>
  </si>
  <si>
    <t>جملة المستلزمات السلعية</t>
  </si>
  <si>
    <t>3) مستلزمات خدمية :</t>
  </si>
  <si>
    <t>صيانة طرق</t>
  </si>
  <si>
    <t>عقود نظافة</t>
  </si>
  <si>
    <t>صيانة مباني</t>
  </si>
  <si>
    <t>صيانة اثاث ومعدات مكاتب</t>
  </si>
  <si>
    <t>صيانة اثاث ومعدات مساكن</t>
  </si>
  <si>
    <t>صيانة سيارات ووسائل نقل</t>
  </si>
  <si>
    <t>صيانة آلات</t>
  </si>
  <si>
    <t>صيانة اجهزة الحاسب الآلي</t>
  </si>
  <si>
    <t>صيانة اخرى</t>
  </si>
  <si>
    <t>ايجارات عقارات</t>
  </si>
  <si>
    <t>تأمين على السيارات</t>
  </si>
  <si>
    <t>تأمين على الاملاك والخزائن الحكومية</t>
  </si>
  <si>
    <t>مصروفات سفر في مهام رسمية</t>
  </si>
  <si>
    <t>اشتراكات في الصحف والمجلات</t>
  </si>
  <si>
    <t>دعاية واعلان واقامة معارض</t>
  </si>
  <si>
    <t xml:space="preserve">تكاليف تدريب </t>
  </si>
  <si>
    <t>ـ 18 ـ</t>
  </si>
  <si>
    <t>تابع 3) مستلزمات خدمية :</t>
  </si>
  <si>
    <t>مصروفات علاج بالخارج</t>
  </si>
  <si>
    <t>تكاليف خدمات اخرى</t>
  </si>
  <si>
    <t>تكاليف الاحتفال بالعيد الوطني</t>
  </si>
  <si>
    <t>تكاليف استئجار سيارات ووسائل نقل</t>
  </si>
  <si>
    <t>تكاليف توصيلات كهربائية خارج مسقط</t>
  </si>
  <si>
    <t>تكاليف تمديدات كهربائية خارج مسقط</t>
  </si>
  <si>
    <t>عقود خدمات استشارية</t>
  </si>
  <si>
    <t>عقود خدمات تشغيلية</t>
  </si>
  <si>
    <t>عقود خدمات اخرى</t>
  </si>
  <si>
    <t>مصروفات بنكية</t>
  </si>
  <si>
    <t>خسارة  تغير سعر العملة</t>
  </si>
  <si>
    <t>مردودات من ايرادات سنوات سابقة</t>
  </si>
  <si>
    <t>مصروفات غير مبوبة</t>
  </si>
  <si>
    <t>تكاليف بعثات دراسية</t>
  </si>
  <si>
    <t xml:space="preserve">صيانة اثاث ومعدات تعليمية </t>
  </si>
  <si>
    <t>صيانة اثاث ومعدات منشآت صحية ومختبرات</t>
  </si>
  <si>
    <t>جملة المستلزمات الخدمية</t>
  </si>
  <si>
    <t>4) مصروفات خدمات حكومية :</t>
  </si>
  <si>
    <t>خدمات الاتصالات ( البريد والبرق والهاتف )</t>
  </si>
  <si>
    <t>تكاليف استهلاك الكهرباء</t>
  </si>
  <si>
    <t>تكاليف استهلاك المياه</t>
  </si>
  <si>
    <t>تكاليف استئجار خطوط البيانات وشبكة المعلومات الدولية</t>
  </si>
  <si>
    <t>جملة مصروفات الخدمات الحكومية</t>
  </si>
  <si>
    <t>(ب) مجموع المستلزمات السلعية والخدمية (1+2+3+4)</t>
  </si>
  <si>
    <t>(ج) دعم وتحويلات جارية اخرى :</t>
  </si>
  <si>
    <t>1) الدعم :</t>
  </si>
  <si>
    <t xml:space="preserve">    الهيئات والمؤسسات (غير المالية )  :</t>
  </si>
  <si>
    <t xml:space="preserve">    الهيئات العامة</t>
  </si>
  <si>
    <t xml:space="preserve">    الشركات والمؤسسات</t>
  </si>
  <si>
    <t>جملة الدعـــــــــــــــم</t>
  </si>
  <si>
    <t>ــ 19 ــ</t>
  </si>
  <si>
    <t>2) تحويلات للهيئات والمؤسسات التي لا تهدف للكسب :</t>
  </si>
  <si>
    <t xml:space="preserve">    تحويلات للاندية والاتحادات الرياضية</t>
  </si>
  <si>
    <t>جملة التحويلات للهيئات والمؤسسات التي لا تهدف للكسب</t>
  </si>
  <si>
    <t>مساعدات ودعم وتعويضات للمواطنين :</t>
  </si>
  <si>
    <t>3) مساعدات للمواطنين :</t>
  </si>
  <si>
    <t xml:space="preserve">    منح ومساعدات اجتماعية</t>
  </si>
  <si>
    <t xml:space="preserve">    مخصصات الشيوخ والقبائل</t>
  </si>
  <si>
    <t xml:space="preserve">    منح ومساعدات طارئة</t>
  </si>
  <si>
    <t xml:space="preserve">    مخصصات الاعاشة للطلبة</t>
  </si>
  <si>
    <t xml:space="preserve">    مساعدات مختلفة</t>
  </si>
  <si>
    <t>جملة المساعدات للمواطنين</t>
  </si>
  <si>
    <t>4) دعم للمواطنين :</t>
  </si>
  <si>
    <t xml:space="preserve">    دعم الحرف</t>
  </si>
  <si>
    <t xml:space="preserve">    مخصصات تنمية ريفية</t>
  </si>
  <si>
    <t xml:space="preserve">    دعم البسور </t>
  </si>
  <si>
    <t xml:space="preserve">    خسائر بيع البسور</t>
  </si>
  <si>
    <t>جملة الدعم للمواطنين</t>
  </si>
  <si>
    <t xml:space="preserve"> تعويضات الحوادث  :</t>
  </si>
  <si>
    <t xml:space="preserve">5)  تعويضات الضرر عن الحوادث </t>
  </si>
  <si>
    <t>جملة تعويضات الحوادث</t>
  </si>
  <si>
    <t>6) مساعدات ومعونات داخلية :</t>
  </si>
  <si>
    <t xml:space="preserve">    مساعدات ومعونات داخلية</t>
  </si>
  <si>
    <t>جملة المساعدات والمعونات الداخلية</t>
  </si>
  <si>
    <t>7) مساعدات ومعونات خارجية :</t>
  </si>
  <si>
    <t xml:space="preserve">    مساعدات ومعونات خارجية</t>
  </si>
  <si>
    <t>جملة المساعدات والمعونات الخارجية</t>
  </si>
  <si>
    <t>8) الاشتراكات في المنظمات غير المالية :</t>
  </si>
  <si>
    <t xml:space="preserve">    منظمات مجلس التعاون لدول الخليج العربية</t>
  </si>
  <si>
    <t xml:space="preserve">    منظمات عربية</t>
  </si>
  <si>
    <t xml:space="preserve">    منظمات دولية</t>
  </si>
  <si>
    <t>جملة الاشتراكات في المنظمات غير المالية</t>
  </si>
  <si>
    <t>(ج) مجموع الدعم والتحويلات الجارية الاخرى</t>
  </si>
  <si>
    <t>(1+2+3+4+5+6+7+8)</t>
  </si>
  <si>
    <t>( د ) احتياطي مخصص</t>
  </si>
  <si>
    <r>
      <t>الاجمالي ( أ + ب + ج + د</t>
    </r>
    <r>
      <rPr>
        <b/>
        <sz val="10"/>
        <rFont val="Arial"/>
        <family val="2"/>
        <charset val="178"/>
      </rPr>
      <t xml:space="preserve">  </t>
    </r>
    <r>
      <rPr>
        <b/>
        <sz val="12"/>
        <rFont val="Simplified Arabic"/>
        <charset val="178"/>
      </rPr>
      <t>)</t>
    </r>
  </si>
  <si>
    <t>ــ 20 ــ</t>
  </si>
  <si>
    <t>ـ 21 ـ</t>
  </si>
  <si>
    <t>تابع جدول رقم (5)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</si>
  <si>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</t>
    </r>
  </si>
  <si>
    <t xml:space="preserve">الامانة العامة للجنة العليا لتخطيط المدن </t>
  </si>
  <si>
    <t>وزارة السياحة</t>
  </si>
  <si>
    <t>ـ 22 ـ</t>
  </si>
  <si>
    <t>تابع جدول رقم (1/5)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</si>
  <si>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 عن السنة المالية 2007 </t>
    </r>
  </si>
  <si>
    <t xml:space="preserve">وزارة القوى العاملة (  العمل ) </t>
  </si>
  <si>
    <t>وزارة  الاسكان   (  الاسكان )</t>
  </si>
  <si>
    <t>وزارة  الاسكان   (  المياه )</t>
  </si>
  <si>
    <r>
      <t>وزارة البلديات الاقليمية وموارد المياه (</t>
    </r>
    <r>
      <rPr>
        <sz val="11"/>
        <rFont val="Simplified Arabic"/>
        <charset val="178"/>
      </rPr>
      <t xml:space="preserve">  البلديات الاقليمية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) </t>
    </r>
  </si>
  <si>
    <t xml:space="preserve">وزارة البلديات الاقليمية وموارد المياه (   موارد المياه ) </t>
  </si>
  <si>
    <t xml:space="preserve">وزارة البلديات الاقليمية وموارد المياه (   البيئة ) </t>
  </si>
  <si>
    <t>قطاع الثقافة والشئون الدينية :</t>
  </si>
  <si>
    <t>ديوان البلاط السلطاني ( مكتب مستشار جلالة السلطان للشئون الثفافية )</t>
  </si>
  <si>
    <t xml:space="preserve">وزارة  الاسكان   (  الكهرباء )  </t>
  </si>
  <si>
    <t>جملة قطاع الطاقة والوفود</t>
  </si>
  <si>
    <t>ـ 24 ـ</t>
  </si>
  <si>
    <t xml:space="preserve">وزارة السياحة  </t>
  </si>
  <si>
    <t>ــ 25 ــ</t>
  </si>
  <si>
    <t>ــ 29 ــ</t>
  </si>
  <si>
    <t>تابع جدول  رقم (1/6)</t>
  </si>
  <si>
    <r>
      <t xml:space="preserve">( تابع ) </t>
    </r>
    <r>
      <rPr>
        <b/>
        <sz val="14"/>
        <rFont val="Simplified Arabic"/>
        <charset val="178"/>
      </rPr>
      <t xml:space="preserve">المصروفات الانمائية للوزارات المدنية عن السنة المالية 2007 </t>
    </r>
  </si>
  <si>
    <t>وزارة الاسكان   (  الاسكان )</t>
  </si>
  <si>
    <t xml:space="preserve">وزارة الاسكان   (  المياه )  </t>
  </si>
  <si>
    <r>
      <t xml:space="preserve">وزارة البلديات الاقليمية وموارد المياه </t>
    </r>
    <r>
      <rPr>
        <sz val="10"/>
        <rFont val="Simplified Arabic"/>
        <charset val="178"/>
      </rPr>
      <t xml:space="preserve">( </t>
    </r>
    <r>
      <rPr>
        <sz val="12"/>
        <rFont val="Simplified Arabic"/>
        <charset val="178"/>
      </rPr>
      <t xml:space="preserve"> البلديات الاقليمية</t>
    </r>
    <r>
      <rPr>
        <sz val="10"/>
        <rFont val="Simplified Arabic"/>
        <charset val="178"/>
      </rPr>
      <t xml:space="preserve"> )</t>
    </r>
  </si>
  <si>
    <t xml:space="preserve">الهيئة العامة للصناعات الحرفية </t>
  </si>
  <si>
    <t xml:space="preserve">وزارة  الاسكان (  الكهرباء ) </t>
  </si>
  <si>
    <t>ـ 30 ـ</t>
  </si>
  <si>
    <t>تابع جدول رقم (1/6)</t>
  </si>
  <si>
    <t>قطاع التعدين والتصنيع والانشاء :</t>
  </si>
  <si>
    <t xml:space="preserve">  المؤسسة العامة للمناطق الصناعية</t>
  </si>
  <si>
    <t>جملة قطاع  التعدين والتصنيع والانشاء</t>
  </si>
  <si>
    <t>ــ 31 ــ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</si>
</sst>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164" formatCode="0.0\ "/>
    <numFmt numFmtId="165" formatCode="_(* #,##0_);_(* \(#,##0.0\);_(* &quot;-&quot;_);_(@_)"/>
    <numFmt numFmtId="166" formatCode="_(* #,##0.0_);_(* \(#,##0.0\);_(* &quot;-&quot;_);_(@_)"/>
    <numFmt numFmtId="167" formatCode="_(* #,##0.0_);_(* \(#,##0.00\);_(* &quot;-&quot;_);_(@_)"/>
    <numFmt numFmtId="168" formatCode="###\ ###\ ##0\ "/>
    <numFmt numFmtId="169" formatCode="yyyy/mm/dd\ "/>
    <numFmt numFmtId="170" formatCode="###\ ###\ ##0"/>
    <numFmt numFmtId="171" formatCode="###\ ###\ ###\ "/>
    <numFmt numFmtId="172" formatCode="###\ ###\ \ "/>
    <numFmt numFmtId="173" formatCode="###\ ###\ "/>
  </numFmts>
  <fonts count="30" x14ac:knownFonts="1">
    <font>
      <sz val="10"/>
      <name val="Arial"/>
      <charset val="178"/>
    </font>
    <font>
      <b/>
      <sz val="11"/>
      <name val="Arabic Transparent"/>
      <charset val="178"/>
    </font>
    <font>
      <b/>
      <sz val="10"/>
      <name val="Arial"/>
      <family val="2"/>
      <charset val="178"/>
    </font>
    <font>
      <sz val="10"/>
      <name val="Arial"/>
      <family val="2"/>
      <charset val="178"/>
    </font>
    <font>
      <b/>
      <sz val="16"/>
      <name val="Simplified Arabic"/>
      <charset val="178"/>
    </font>
    <font>
      <b/>
      <sz val="11"/>
      <name val="Simplified Arabic"/>
      <charset val="178"/>
    </font>
    <font>
      <b/>
      <sz val="14"/>
      <name val="Simplified Arabic"/>
      <charset val="178"/>
    </font>
    <font>
      <b/>
      <sz val="12"/>
      <name val="Simplified Arabic"/>
      <charset val="178"/>
    </font>
    <font>
      <sz val="12"/>
      <name val="Simplified Arabic"/>
      <charset val="178"/>
    </font>
    <font>
      <b/>
      <u/>
      <sz val="12"/>
      <name val="Simplified Arabic"/>
      <charset val="178"/>
    </font>
    <font>
      <b/>
      <sz val="11"/>
      <name val="Traditional Arabic"/>
      <charset val="178"/>
    </font>
    <font>
      <sz val="11"/>
      <name val="Traditional Arabic"/>
      <charset val="178"/>
    </font>
    <font>
      <b/>
      <u val="double"/>
      <sz val="14"/>
      <name val="Simplified Arabic"/>
      <charset val="178"/>
    </font>
    <font>
      <b/>
      <i/>
      <u/>
      <sz val="10"/>
      <name val="Arial"/>
      <family val="2"/>
      <charset val="178"/>
    </font>
    <font>
      <b/>
      <sz val="10"/>
      <name val="Traditional Arabic"/>
      <charset val="178"/>
    </font>
    <font>
      <b/>
      <sz val="12"/>
      <name val="Traditional Arabic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  <font>
      <b/>
      <u/>
      <sz val="10"/>
      <name val="Arial"/>
      <family val="2"/>
      <charset val="178"/>
    </font>
    <font>
      <b/>
      <sz val="9"/>
      <name val="Simplified Arabic"/>
      <charset val="178"/>
    </font>
    <font>
      <b/>
      <sz val="10"/>
      <name val="Arial"/>
      <family val="2"/>
    </font>
    <font>
      <b/>
      <sz val="10"/>
      <name val="Simplified Arabic"/>
      <charset val="178"/>
    </font>
    <font>
      <b/>
      <sz val="11"/>
      <name val="Monotype Koufi"/>
      <charset val="178"/>
    </font>
    <font>
      <sz val="11"/>
      <name val="Simplified Arabic"/>
      <charset val="178"/>
    </font>
    <font>
      <sz val="10"/>
      <name val="Simplified Arabic"/>
      <charset val="178"/>
    </font>
    <font>
      <b/>
      <sz val="12"/>
      <name val="Arabic Transparent"/>
      <charset val="178"/>
    </font>
    <font>
      <sz val="12"/>
      <color indexed="8"/>
      <name val="Simplified Arabic"/>
      <charset val="178"/>
    </font>
    <font>
      <sz val="12"/>
      <color indexed="9"/>
      <name val="Simplified Arabic"/>
      <charset val="178"/>
    </font>
    <font>
      <b/>
      <u/>
      <sz val="10"/>
      <name val="Arial"/>
      <family val="2"/>
    </font>
    <font>
      <b/>
      <sz val="10"/>
      <name val="Arial"/>
      <charset val="17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quotePrefix="1" applyFont="1" applyBorder="1" applyAlignment="1">
      <alignment horizontal="right" vertical="center"/>
    </xf>
    <xf numFmtId="0" fontId="7" fillId="0" borderId="3" xfId="0" quotePrefix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10" fillId="0" borderId="6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right" vertical="center"/>
    </xf>
    <xf numFmtId="166" fontId="10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Continuous"/>
    </xf>
    <xf numFmtId="0" fontId="5" fillId="0" borderId="6" xfId="0" applyFont="1" applyBorder="1" applyAlignment="1">
      <alignment horizontal="centerContinuous" vertical="center"/>
    </xf>
    <xf numFmtId="164" fontId="2" fillId="0" borderId="8" xfId="0" applyNumberFormat="1" applyFont="1" applyBorder="1" applyAlignment="1">
      <alignment horizontal="right" vertical="center"/>
    </xf>
    <xf numFmtId="164" fontId="10" fillId="0" borderId="6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 readingOrder="2"/>
    </xf>
    <xf numFmtId="0" fontId="7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 readingOrder="2"/>
    </xf>
    <xf numFmtId="0" fontId="7" fillId="0" borderId="9" xfId="0" quotePrefix="1" applyFont="1" applyBorder="1" applyAlignment="1">
      <alignment horizontal="right" vertical="center" readingOrder="2"/>
    </xf>
    <xf numFmtId="0" fontId="6" fillId="0" borderId="9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right" vertical="center" readingOrder="2"/>
    </xf>
    <xf numFmtId="0" fontId="7" fillId="0" borderId="11" xfId="0" applyFont="1" applyBorder="1" applyAlignment="1">
      <alignment horizontal="right" vertical="center" readingOrder="2"/>
    </xf>
    <xf numFmtId="0" fontId="0" fillId="0" borderId="10" xfId="0" applyBorder="1"/>
    <xf numFmtId="0" fontId="2" fillId="0" borderId="10" xfId="0" applyFont="1" applyBorder="1" applyAlignment="1">
      <alignment horizontal="right" vertical="center" readingOrder="2"/>
    </xf>
    <xf numFmtId="0" fontId="2" fillId="0" borderId="8" xfId="0" applyFont="1" applyBorder="1" applyAlignment="1">
      <alignment horizontal="centerContinuous" vertical="center"/>
    </xf>
    <xf numFmtId="165" fontId="11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vertical="center"/>
    </xf>
    <xf numFmtId="164" fontId="10" fillId="0" borderId="12" xfId="0" applyNumberFormat="1" applyFont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right" vertical="center"/>
    </xf>
    <xf numFmtId="166" fontId="10" fillId="0" borderId="6" xfId="0" applyNumberFormat="1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right" vertical="center"/>
    </xf>
    <xf numFmtId="166" fontId="10" fillId="0" borderId="14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right" vertical="center" readingOrder="2"/>
    </xf>
    <xf numFmtId="167" fontId="10" fillId="0" borderId="13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centerContinuous" vertical="center" readingOrder="2"/>
    </xf>
    <xf numFmtId="0" fontId="8" fillId="0" borderId="7" xfId="0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 readingOrder="2"/>
    </xf>
    <xf numFmtId="0" fontId="0" fillId="0" borderId="14" xfId="0" applyBorder="1" applyAlignment="1">
      <alignment vertical="center"/>
    </xf>
    <xf numFmtId="0" fontId="7" fillId="0" borderId="15" xfId="0" applyFont="1" applyBorder="1" applyAlignment="1">
      <alignment horizontal="right" vertical="center" readingOrder="2"/>
    </xf>
    <xf numFmtId="0" fontId="7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7" fontId="10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readingOrder="2"/>
    </xf>
    <xf numFmtId="0" fontId="2" fillId="0" borderId="5" xfId="0" applyFont="1" applyBorder="1" applyAlignment="1">
      <alignment vertical="center"/>
    </xf>
    <xf numFmtId="168" fontId="10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8" fontId="10" fillId="0" borderId="2" xfId="0" applyNumberFormat="1" applyFont="1" applyBorder="1" applyAlignment="1">
      <alignment horizontal="right" vertical="center"/>
    </xf>
    <xf numFmtId="168" fontId="10" fillId="0" borderId="6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8" fontId="10" fillId="0" borderId="5" xfId="0" applyNumberFormat="1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right" vertical="center"/>
    </xf>
    <xf numFmtId="168" fontId="10" fillId="0" borderId="5" xfId="0" applyNumberFormat="1" applyFont="1" applyBorder="1" applyAlignment="1">
      <alignment vertical="center"/>
    </xf>
    <xf numFmtId="168" fontId="10" fillId="0" borderId="6" xfId="0" applyNumberFormat="1" applyFont="1" applyBorder="1" applyAlignment="1"/>
    <xf numFmtId="168" fontId="10" fillId="0" borderId="5" xfId="0" applyNumberFormat="1" applyFont="1" applyBorder="1" applyAlignment="1"/>
    <xf numFmtId="0" fontId="8" fillId="0" borderId="6" xfId="0" applyFont="1" applyBorder="1" applyAlignment="1">
      <alignment vertical="center"/>
    </xf>
    <xf numFmtId="168" fontId="10" fillId="0" borderId="14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8" fontId="10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readingOrder="2"/>
    </xf>
    <xf numFmtId="0" fontId="2" fillId="0" borderId="7" xfId="0" applyFont="1" applyBorder="1" applyAlignment="1">
      <alignment vertical="center"/>
    </xf>
    <xf numFmtId="168" fontId="10" fillId="0" borderId="8" xfId="0" applyNumberFormat="1" applyFont="1" applyBorder="1" applyAlignment="1">
      <alignment horizontal="right" vertical="center"/>
    </xf>
    <xf numFmtId="168" fontId="10" fillId="0" borderId="5" xfId="0" applyNumberFormat="1" applyFont="1" applyBorder="1" applyAlignment="1">
      <alignment horizontal="right" vertical="center"/>
    </xf>
    <xf numFmtId="168" fontId="14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8" fontId="14" fillId="0" borderId="5" xfId="0" applyNumberFormat="1" applyFont="1" applyBorder="1" applyAlignment="1">
      <alignment vertical="center"/>
    </xf>
    <xf numFmtId="168" fontId="10" fillId="0" borderId="6" xfId="0" applyNumberFormat="1" applyFont="1" applyBorder="1" applyAlignment="1">
      <alignment horizontal="center" vertical="center"/>
    </xf>
    <xf numFmtId="168" fontId="15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68" fontId="15" fillId="0" borderId="12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9" fillId="0" borderId="13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169" fontId="19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8" fontId="19" fillId="0" borderId="8" xfId="0" applyNumberFormat="1" applyFont="1" applyBorder="1" applyAlignment="1">
      <alignment horizontal="right" vertical="center"/>
    </xf>
    <xf numFmtId="169" fontId="7" fillId="0" borderId="9" xfId="0" applyNumberFormat="1" applyFont="1" applyBorder="1" applyAlignment="1">
      <alignment horizontal="right" vertical="center" readingOrder="2"/>
    </xf>
    <xf numFmtId="0" fontId="9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8" fontId="10" fillId="0" borderId="13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 readingOrder="2"/>
    </xf>
    <xf numFmtId="168" fontId="2" fillId="0" borderId="8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7" fillId="0" borderId="0" xfId="0" quotePrefix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168" fontId="10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/>
    </xf>
    <xf numFmtId="170" fontId="2" fillId="0" borderId="8" xfId="0" applyNumberFormat="1" applyFont="1" applyBorder="1"/>
    <xf numFmtId="0" fontId="9" fillId="0" borderId="2" xfId="0" applyFont="1" applyBorder="1"/>
    <xf numFmtId="170" fontId="2" fillId="0" borderId="2" xfId="0" applyNumberFormat="1" applyFont="1" applyBorder="1"/>
    <xf numFmtId="170" fontId="10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0" fontId="10" fillId="0" borderId="5" xfId="0" applyNumberFormat="1" applyFont="1" applyBorder="1" applyAlignment="1">
      <alignment vertical="center"/>
    </xf>
    <xf numFmtId="170" fontId="10" fillId="0" borderId="6" xfId="0" applyNumberFormat="1" applyFont="1" applyBorder="1" applyAlignment="1">
      <alignment horizontal="right" vertical="center"/>
    </xf>
    <xf numFmtId="170" fontId="10" fillId="0" borderId="5" xfId="0" applyNumberFormat="1" applyFont="1" applyBorder="1" applyAlignment="1">
      <alignment horizontal="right" vertical="center"/>
    </xf>
    <xf numFmtId="170" fontId="15" fillId="0" borderId="8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0" fontId="15" fillId="0" borderId="2" xfId="0" applyNumberFormat="1" applyFont="1" applyBorder="1" applyAlignment="1">
      <alignment vertical="center"/>
    </xf>
    <xf numFmtId="170" fontId="10" fillId="0" borderId="8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70" fontId="10" fillId="0" borderId="2" xfId="0" applyNumberFormat="1" applyFont="1" applyBorder="1" applyAlignment="1">
      <alignment vertical="center"/>
    </xf>
    <xf numFmtId="0" fontId="8" fillId="0" borderId="5" xfId="0" quotePrefix="1" applyFont="1" applyBorder="1" applyAlignment="1">
      <alignment horizontal="right" vertical="center"/>
    </xf>
    <xf numFmtId="0" fontId="7" fillId="0" borderId="2" xfId="0" quotePrefix="1" applyFont="1" applyBorder="1" applyAlignment="1">
      <alignment horizontal="center" vertical="center"/>
    </xf>
    <xf numFmtId="170" fontId="10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readingOrder="1"/>
    </xf>
    <xf numFmtId="170" fontId="15" fillId="0" borderId="13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70" fontId="15" fillId="0" borderId="12" xfId="0" applyNumberFormat="1" applyFont="1" applyBorder="1" applyAlignment="1">
      <alignment vertical="center"/>
    </xf>
    <xf numFmtId="0" fontId="7" fillId="0" borderId="0" xfId="0" quotePrefix="1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/>
    <xf numFmtId="171" fontId="2" fillId="0" borderId="8" xfId="0" applyNumberFormat="1" applyFont="1" applyBorder="1"/>
    <xf numFmtId="171" fontId="2" fillId="0" borderId="2" xfId="0" applyNumberFormat="1" applyFont="1" applyBorder="1"/>
    <xf numFmtId="171" fontId="10" fillId="0" borderId="6" xfId="0" applyNumberFormat="1" applyFont="1" applyBorder="1"/>
    <xf numFmtId="0" fontId="8" fillId="0" borderId="5" xfId="0" quotePrefix="1" applyFont="1" applyBorder="1" applyAlignment="1">
      <alignment horizontal="right"/>
    </xf>
    <xf numFmtId="171" fontId="10" fillId="0" borderId="5" xfId="0" applyNumberFormat="1" applyFont="1" applyBorder="1" applyAlignment="1">
      <alignment horizontal="right"/>
    </xf>
    <xf numFmtId="0" fontId="8" fillId="0" borderId="5" xfId="0" applyFont="1" applyBorder="1"/>
    <xf numFmtId="171" fontId="10" fillId="0" borderId="5" xfId="0" applyNumberFormat="1" applyFont="1" applyBorder="1"/>
    <xf numFmtId="171" fontId="15" fillId="0" borderId="13" xfId="0" applyNumberFormat="1" applyFont="1" applyBorder="1"/>
    <xf numFmtId="0" fontId="7" fillId="0" borderId="12" xfId="0" applyFont="1" applyBorder="1" applyAlignment="1">
      <alignment horizontal="center"/>
    </xf>
    <xf numFmtId="171" fontId="15" fillId="0" borderId="12" xfId="0" applyNumberFormat="1" applyFont="1" applyBorder="1"/>
    <xf numFmtId="171" fontId="10" fillId="0" borderId="13" xfId="0" applyNumberFormat="1" applyFont="1" applyBorder="1"/>
    <xf numFmtId="171" fontId="15" fillId="0" borderId="6" xfId="0" applyNumberFormat="1" applyFont="1" applyBorder="1"/>
    <xf numFmtId="0" fontId="9" fillId="0" borderId="5" xfId="0" applyFont="1" applyBorder="1"/>
    <xf numFmtId="171" fontId="15" fillId="0" borderId="5" xfId="0" applyNumberFormat="1" applyFont="1" applyBorder="1"/>
    <xf numFmtId="0" fontId="8" fillId="0" borderId="5" xfId="0" applyFont="1" applyBorder="1" applyAlignment="1">
      <alignment horizontal="right"/>
    </xf>
    <xf numFmtId="172" fontId="2" fillId="0" borderId="0" xfId="0" applyNumberFormat="1" applyFont="1" applyBorder="1"/>
    <xf numFmtId="0" fontId="7" fillId="0" borderId="0" xfId="0" applyFont="1" applyBorder="1" applyAlignment="1">
      <alignment horizontal="center"/>
    </xf>
    <xf numFmtId="173" fontId="2" fillId="0" borderId="0" xfId="0" applyNumberFormat="1" applyFont="1" applyBorder="1"/>
    <xf numFmtId="0" fontId="22" fillId="0" borderId="0" xfId="0" applyFont="1" applyAlignment="1">
      <alignment horizontal="centerContinuous"/>
    </xf>
    <xf numFmtId="0" fontId="2" fillId="0" borderId="4" xfId="0" applyFont="1" applyBorder="1"/>
    <xf numFmtId="0" fontId="21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readingOrder="2"/>
    </xf>
    <xf numFmtId="0" fontId="5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71" fontId="5" fillId="0" borderId="8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171" fontId="5" fillId="0" borderId="8" xfId="0" applyNumberFormat="1" applyFont="1" applyBorder="1" applyAlignment="1">
      <alignment horizontal="center"/>
    </xf>
    <xf numFmtId="171" fontId="2" fillId="0" borderId="6" xfId="0" applyNumberFormat="1" applyFont="1" applyBorder="1"/>
    <xf numFmtId="0" fontId="7" fillId="0" borderId="9" xfId="0" applyFont="1" applyBorder="1" applyAlignment="1">
      <alignment horizontal="right" readingOrder="2"/>
    </xf>
    <xf numFmtId="0" fontId="9" fillId="0" borderId="0" xfId="0" applyFont="1" applyBorder="1"/>
    <xf numFmtId="0" fontId="2" fillId="0" borderId="10" xfId="0" applyFont="1" applyBorder="1" applyAlignment="1">
      <alignment horizontal="right"/>
    </xf>
    <xf numFmtId="0" fontId="8" fillId="0" borderId="0" xfId="0" applyFont="1" applyBorder="1"/>
    <xf numFmtId="171" fontId="10" fillId="0" borderId="6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71" fontId="10" fillId="0" borderId="13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71" fontId="11" fillId="0" borderId="0" xfId="0" applyNumberFormat="1" applyFont="1"/>
    <xf numFmtId="0" fontId="0" fillId="0" borderId="9" xfId="0" applyBorder="1"/>
    <xf numFmtId="171" fontId="11" fillId="0" borderId="9" xfId="0" applyNumberFormat="1" applyFont="1" applyBorder="1"/>
    <xf numFmtId="0" fontId="9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9" fillId="0" borderId="0" xfId="0" applyFont="1" applyBorder="1"/>
    <xf numFmtId="0" fontId="2" fillId="0" borderId="0" xfId="0" applyFont="1" applyBorder="1"/>
    <xf numFmtId="171" fontId="15" fillId="0" borderId="8" xfId="0" applyNumberFormat="1" applyFont="1" applyBorder="1"/>
    <xf numFmtId="0" fontId="7" fillId="0" borderId="2" xfId="0" applyFont="1" applyBorder="1" applyAlignment="1">
      <alignment horizontal="center"/>
    </xf>
    <xf numFmtId="171" fontId="15" fillId="0" borderId="2" xfId="0" applyNumberFormat="1" applyFont="1" applyBorder="1"/>
    <xf numFmtId="171" fontId="10" fillId="0" borderId="8" xfId="0" applyNumberFormat="1" applyFont="1" applyBorder="1"/>
    <xf numFmtId="171" fontId="10" fillId="0" borderId="2" xfId="0" applyNumberFormat="1" applyFont="1" applyBorder="1"/>
    <xf numFmtId="41" fontId="10" fillId="0" borderId="1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5" fillId="0" borderId="12" xfId="0" applyFont="1" applyBorder="1" applyAlignment="1">
      <alignment horizontal="centerContinuous" vertical="center"/>
    </xf>
    <xf numFmtId="0" fontId="5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8" fontId="10" fillId="0" borderId="2" xfId="0" applyNumberFormat="1" applyFont="1" applyBorder="1" applyAlignment="1">
      <alignment vertical="center"/>
    </xf>
    <xf numFmtId="0" fontId="8" fillId="0" borderId="7" xfId="0" quotePrefix="1" applyFont="1" applyBorder="1" applyAlignment="1">
      <alignment horizontal="right" vertical="center"/>
    </xf>
    <xf numFmtId="168" fontId="10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horizontal="right" vertical="center" readingOrder="2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 readingOrder="2"/>
    </xf>
    <xf numFmtId="168" fontId="2" fillId="0" borderId="2" xfId="0" applyNumberFormat="1" applyFont="1" applyBorder="1" applyAlignment="1">
      <alignment vertical="center"/>
    </xf>
    <xf numFmtId="168" fontId="2" fillId="0" borderId="8" xfId="0" applyNumberFormat="1" applyFont="1" applyBorder="1" applyAlignment="1">
      <alignment vertical="center"/>
    </xf>
    <xf numFmtId="0" fontId="8" fillId="0" borderId="5" xfId="0" quotePrefix="1" applyFont="1" applyBorder="1" applyAlignment="1">
      <alignment horizontal="right" vertical="center" readingOrder="2"/>
    </xf>
    <xf numFmtId="0" fontId="9" fillId="0" borderId="5" xfId="0" applyFont="1" applyBorder="1" applyAlignment="1">
      <alignment horizontal="right" vertical="center" readingOrder="2"/>
    </xf>
    <xf numFmtId="0" fontId="8" fillId="0" borderId="7" xfId="0" applyFont="1" applyBorder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3" fillId="0" borderId="0" xfId="0" applyFont="1"/>
    <xf numFmtId="0" fontId="7" fillId="0" borderId="14" xfId="0" applyFont="1" applyBorder="1" applyAlignment="1">
      <alignment horizontal="center" vertical="center" readingOrder="2"/>
    </xf>
    <xf numFmtId="0" fontId="5" fillId="0" borderId="14" xfId="0" applyFont="1" applyBorder="1" applyAlignment="1">
      <alignment horizontal="right" vertical="center"/>
    </xf>
    <xf numFmtId="168" fontId="2" fillId="0" borderId="5" xfId="0" applyNumberFormat="1" applyFont="1" applyBorder="1" applyAlignment="1">
      <alignment vertical="center"/>
    </xf>
    <xf numFmtId="168" fontId="2" fillId="0" borderId="6" xfId="0" applyNumberFormat="1" applyFont="1" applyBorder="1" applyAlignment="1">
      <alignment vertical="center"/>
    </xf>
    <xf numFmtId="168" fontId="15" fillId="0" borderId="8" xfId="0" applyNumberFormat="1" applyFont="1" applyBorder="1" applyAlignment="1">
      <alignment vertical="center"/>
    </xf>
    <xf numFmtId="168" fontId="15" fillId="0" borderId="5" xfId="0" applyNumberFormat="1" applyFont="1" applyBorder="1" applyAlignment="1">
      <alignment vertical="center"/>
    </xf>
    <xf numFmtId="168" fontId="15" fillId="0" borderId="6" xfId="0" applyNumberFormat="1" applyFont="1" applyBorder="1" applyAlignment="1">
      <alignment vertical="center"/>
    </xf>
    <xf numFmtId="168" fontId="10" fillId="0" borderId="13" xfId="0" applyNumberFormat="1" applyFont="1" applyBorder="1" applyAlignment="1">
      <alignment horizontal="center" vertical="center"/>
    </xf>
    <xf numFmtId="168" fontId="15" fillId="0" borderId="6" xfId="0" applyNumberFormat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2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8" fontId="2" fillId="0" borderId="5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2" xfId="0" quotePrefix="1" applyFont="1" applyBorder="1" applyAlignment="1">
      <alignment horizontal="right" vertical="center" readingOrder="2"/>
    </xf>
    <xf numFmtId="168" fontId="10" fillId="0" borderId="14" xfId="0" applyNumberFormat="1" applyFont="1" applyBorder="1" applyAlignment="1">
      <alignment horizontal="right" vertical="center"/>
    </xf>
    <xf numFmtId="168" fontId="10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Continuous" vertical="center"/>
    </xf>
    <xf numFmtId="0" fontId="7" fillId="0" borderId="13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168" fontId="15" fillId="0" borderId="8" xfId="0" applyNumberFormat="1" applyFont="1" applyBorder="1" applyAlignment="1">
      <alignment horizontal="right" vertical="center"/>
    </xf>
    <xf numFmtId="168" fontId="15" fillId="0" borderId="13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Continuous"/>
    </xf>
    <xf numFmtId="0" fontId="7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 readingOrder="2"/>
    </xf>
    <xf numFmtId="0" fontId="2" fillId="0" borderId="5" xfId="0" applyFont="1" applyBorder="1" applyAlignment="1">
      <alignment horizontal="right"/>
    </xf>
    <xf numFmtId="168" fontId="2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0" fontId="0" fillId="0" borderId="6" xfId="0" applyBorder="1"/>
    <xf numFmtId="0" fontId="3" fillId="0" borderId="0" xfId="0" applyFont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168" fontId="15" fillId="0" borderId="8" xfId="0" applyNumberFormat="1" applyFont="1" applyBorder="1" applyAlignment="1">
      <alignment horizontal="right"/>
    </xf>
    <xf numFmtId="168" fontId="15" fillId="0" borderId="2" xfId="0" applyNumberFormat="1" applyFont="1" applyBorder="1" applyAlignment="1">
      <alignment horizontal="right"/>
    </xf>
    <xf numFmtId="168" fontId="10" fillId="0" borderId="8" xfId="0" applyNumberFormat="1" applyFont="1" applyBorder="1" applyAlignment="1">
      <alignment horizontal="right"/>
    </xf>
    <xf numFmtId="168" fontId="10" fillId="0" borderId="2" xfId="0" applyNumberFormat="1" applyFont="1" applyBorder="1" applyAlignment="1">
      <alignment horizontal="right"/>
    </xf>
    <xf numFmtId="168" fontId="10" fillId="0" borderId="6" xfId="0" applyNumberFormat="1" applyFont="1" applyBorder="1" applyAlignment="1">
      <alignment horizontal="right"/>
    </xf>
    <xf numFmtId="168" fontId="10" fillId="0" borderId="5" xfId="0" applyNumberFormat="1" applyFont="1" applyBorder="1" applyAlignment="1">
      <alignment horizontal="right"/>
    </xf>
    <xf numFmtId="168" fontId="15" fillId="0" borderId="13" xfId="0" applyNumberFormat="1" applyFont="1" applyBorder="1" applyAlignment="1">
      <alignment horizontal="right"/>
    </xf>
    <xf numFmtId="168" fontId="15" fillId="0" borderId="1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1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0" xfId="0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68" fontId="5" fillId="0" borderId="8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readingOrder="2"/>
    </xf>
    <xf numFmtId="14" fontId="13" fillId="0" borderId="0" xfId="0" applyNumberFormat="1" applyFont="1" applyAlignment="1">
      <alignment horizontal="centerContinuous" vertical="center"/>
    </xf>
    <xf numFmtId="14" fontId="6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right" vertical="center" readingOrder="2"/>
    </xf>
    <xf numFmtId="1" fontId="5" fillId="0" borderId="4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right" vertical="center" readingOrder="2"/>
    </xf>
    <xf numFmtId="173" fontId="25" fillId="0" borderId="6" xfId="0" applyNumberFormat="1" applyFont="1" applyBorder="1" applyAlignment="1">
      <alignment horizontal="center" readingOrder="2"/>
    </xf>
    <xf numFmtId="0" fontId="6" fillId="0" borderId="5" xfId="0" applyFont="1" applyBorder="1" applyAlignment="1">
      <alignment horizontal="center" vertical="center" readingOrder="2"/>
    </xf>
    <xf numFmtId="0" fontId="7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readingOrder="2"/>
    </xf>
    <xf numFmtId="0" fontId="7" fillId="0" borderId="14" xfId="0" applyFont="1" applyBorder="1" applyAlignment="1">
      <alignment horizontal="center" vertical="center" readingOrder="2"/>
    </xf>
    <xf numFmtId="173" fontId="2" fillId="0" borderId="8" xfId="0" applyNumberFormat="1" applyFont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 readingOrder="2"/>
    </xf>
    <xf numFmtId="173" fontId="2" fillId="0" borderId="2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 readingOrder="2"/>
    </xf>
    <xf numFmtId="1" fontId="7" fillId="0" borderId="2" xfId="0" applyNumberFormat="1" applyFont="1" applyBorder="1" applyAlignment="1">
      <alignment horizontal="center" vertical="center" readingOrder="2"/>
    </xf>
    <xf numFmtId="0" fontId="26" fillId="0" borderId="6" xfId="0" applyFont="1" applyBorder="1" applyAlignment="1">
      <alignment horizontal="right" vertical="center" readingOrder="1"/>
    </xf>
    <xf numFmtId="173" fontId="25" fillId="0" borderId="15" xfId="0" applyNumberFormat="1" applyFont="1" applyBorder="1" applyAlignment="1">
      <alignment horizontal="right" vertical="center"/>
    </xf>
    <xf numFmtId="173" fontId="25" fillId="0" borderId="8" xfId="0" applyNumberFormat="1" applyFont="1" applyBorder="1" applyAlignment="1">
      <alignment horizontal="right" vertical="center"/>
    </xf>
    <xf numFmtId="1" fontId="7" fillId="0" borderId="12" xfId="0" applyNumberFormat="1" applyFont="1" applyBorder="1" applyAlignment="1">
      <alignment horizontal="center" vertical="center" readingOrder="2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right" readingOrder="2"/>
    </xf>
    <xf numFmtId="0" fontId="2" fillId="0" borderId="0" xfId="0" applyFont="1" applyAlignment="1">
      <alignment horizontal="center" readingOrder="2"/>
    </xf>
    <xf numFmtId="0" fontId="0" fillId="0" borderId="0" xfId="0" applyAlignment="1">
      <alignment readingOrder="2"/>
    </xf>
    <xf numFmtId="0" fontId="2" fillId="0" borderId="0" xfId="0" applyFont="1" applyAlignment="1">
      <alignment horizontal="centerContinuous" readingOrder="2"/>
    </xf>
    <xf numFmtId="0" fontId="5" fillId="0" borderId="10" xfId="0" applyFont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right" vertical="center" readingOrder="2"/>
    </xf>
    <xf numFmtId="0" fontId="0" fillId="0" borderId="1" xfId="0" applyBorder="1" applyAlignment="1">
      <alignment horizontal="right" readingOrder="2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/>
    <xf numFmtId="0" fontId="23" fillId="0" borderId="0" xfId="0" applyFont="1" applyBorder="1" applyAlignment="1">
      <alignment horizontal="right" vertical="center" readingOrder="2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center" readingOrder="2"/>
    </xf>
    <xf numFmtId="0" fontId="23" fillId="0" borderId="0" xfId="0" applyFont="1" applyBorder="1" applyAlignment="1">
      <alignment horizontal="center" readingOrder="2"/>
    </xf>
    <xf numFmtId="0" fontId="23" fillId="0" borderId="0" xfId="0" applyFont="1" applyBorder="1" applyAlignment="1">
      <alignment horizontal="right" readingOrder="2"/>
    </xf>
    <xf numFmtId="0" fontId="8" fillId="0" borderId="5" xfId="0" applyFont="1" applyBorder="1" applyAlignment="1">
      <alignment horizontal="right" vertical="center" readingOrder="2"/>
    </xf>
    <xf numFmtId="0" fontId="0" fillId="0" borderId="0" xfId="0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readingOrder="2"/>
    </xf>
    <xf numFmtId="0" fontId="7" fillId="0" borderId="14" xfId="0" applyFont="1" applyBorder="1" applyAlignment="1">
      <alignment horizontal="center" vertical="center" readingOrder="2"/>
    </xf>
    <xf numFmtId="0" fontId="2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readingOrder="2"/>
    </xf>
    <xf numFmtId="0" fontId="28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68" fontId="10" fillId="0" borderId="1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readingOrder="2"/>
    </xf>
    <xf numFmtId="168" fontId="10" fillId="0" borderId="0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8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68" fontId="10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1" fontId="10" fillId="0" borderId="12" xfId="0" applyNumberFormat="1" applyFont="1" applyBorder="1" applyAlignment="1">
      <alignment horizontal="center" vertical="center"/>
    </xf>
    <xf numFmtId="0" fontId="11" fillId="0" borderId="6" xfId="0" applyFont="1" applyBorder="1"/>
    <xf numFmtId="0" fontId="7" fillId="0" borderId="2" xfId="0" applyFont="1" applyBorder="1" applyAlignment="1">
      <alignment horizontal="right" vertical="center" readingOrder="2"/>
    </xf>
    <xf numFmtId="0" fontId="11" fillId="0" borderId="5" xfId="0" applyFont="1" applyBorder="1"/>
    <xf numFmtId="0" fontId="7" fillId="0" borderId="6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center" vertical="center" readingOrder="2"/>
    </xf>
    <xf numFmtId="0" fontId="23" fillId="0" borderId="0" xfId="0" applyFont="1" applyBorder="1" applyAlignment="1">
      <alignment horizontal="center" vertical="center" readingOrder="2"/>
    </xf>
    <xf numFmtId="0" fontId="1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168" fontId="2" fillId="0" borderId="0" xfId="0" applyNumberFormat="1" applyFont="1" applyBorder="1" applyAlignment="1">
      <alignment horizontal="centerContinuous" vertical="center"/>
    </xf>
    <xf numFmtId="0" fontId="9" fillId="0" borderId="1" xfId="0" quotePrefix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68" fontId="10" fillId="0" borderId="10" xfId="0" applyNumberFormat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3" xfId="0" quotePrefix="1" applyFont="1" applyBorder="1" applyAlignment="1">
      <alignment horizontal="center" vertical="center"/>
    </xf>
    <xf numFmtId="0" fontId="2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showGridLines="0" rightToLeft="1" tabSelected="1" workbookViewId="0">
      <selection activeCell="D1" sqref="D1"/>
    </sheetView>
  </sheetViews>
  <sheetFormatPr defaultRowHeight="12.75" x14ac:dyDescent="0.2"/>
  <cols>
    <col min="1" max="1" width="8.85546875" customWidth="1"/>
    <col min="2" max="2" width="9" customWidth="1"/>
    <col min="3" max="3" width="5.28515625" customWidth="1"/>
    <col min="4" max="4" width="35.7109375" customWidth="1"/>
    <col min="5" max="5" width="7.5703125" customWidth="1"/>
    <col min="6" max="6" width="7.7109375" customWidth="1"/>
    <col min="7" max="8" width="8.5703125" customWidth="1"/>
  </cols>
  <sheetData>
    <row r="2" spans="1:9" s="1" customFormat="1" ht="14.25" customHeight="1" x14ac:dyDescent="0.2">
      <c r="A2" s="11" t="s">
        <v>0</v>
      </c>
      <c r="B2" s="3"/>
      <c r="C2" s="3"/>
      <c r="D2" s="3"/>
      <c r="E2" s="3"/>
      <c r="F2" s="3"/>
      <c r="G2" s="3"/>
      <c r="H2" s="3"/>
    </row>
    <row r="3" spans="1:9" s="1" customFormat="1" ht="21" customHeight="1" x14ac:dyDescent="0.2">
      <c r="A3" s="9" t="s">
        <v>78</v>
      </c>
      <c r="B3" s="4"/>
      <c r="C3" s="4"/>
      <c r="D3" s="4"/>
      <c r="E3" s="4"/>
      <c r="F3" s="4"/>
      <c r="G3" s="4"/>
      <c r="H3" s="4"/>
    </row>
    <row r="4" spans="1:9" s="1" customFormat="1" ht="16.5" customHeight="1" x14ac:dyDescent="0.2">
      <c r="A4" s="3"/>
      <c r="B4" s="3"/>
      <c r="C4" s="43"/>
      <c r="D4" s="3"/>
      <c r="E4" s="3"/>
      <c r="F4" s="3"/>
      <c r="G4" s="3"/>
      <c r="H4" s="10" t="s">
        <v>1</v>
      </c>
    </row>
    <row r="5" spans="1:9" s="1" customFormat="1" ht="17.25" customHeight="1" x14ac:dyDescent="0.2">
      <c r="A5" s="45" t="s">
        <v>64</v>
      </c>
      <c r="B5" s="5"/>
      <c r="C5" s="39"/>
      <c r="D5" s="7"/>
      <c r="E5" s="45" t="s">
        <v>79</v>
      </c>
      <c r="F5" s="5"/>
      <c r="G5" s="5"/>
      <c r="H5" s="46"/>
      <c r="I5" s="55"/>
    </row>
    <row r="6" spans="1:9" s="1" customFormat="1" ht="16.5" customHeight="1" x14ac:dyDescent="0.2">
      <c r="A6" s="31" t="s">
        <v>63</v>
      </c>
      <c r="B6" s="4"/>
      <c r="C6" s="42" t="s">
        <v>3</v>
      </c>
      <c r="D6" s="4"/>
      <c r="E6" s="355" t="s">
        <v>4</v>
      </c>
      <c r="F6" s="356"/>
      <c r="G6" s="355" t="s">
        <v>2</v>
      </c>
      <c r="H6" s="356"/>
      <c r="I6" s="55"/>
    </row>
    <row r="7" spans="1:9" s="1" customFormat="1" ht="14.25" customHeight="1" x14ac:dyDescent="0.2">
      <c r="A7" s="353">
        <v>2006</v>
      </c>
      <c r="B7" s="354"/>
      <c r="C7" s="44"/>
      <c r="D7" s="3"/>
      <c r="E7" s="357"/>
      <c r="F7" s="358"/>
      <c r="G7" s="357"/>
      <c r="H7" s="358"/>
      <c r="I7" s="55"/>
    </row>
    <row r="8" spans="1:9" s="1" customFormat="1" ht="16.5" customHeight="1" x14ac:dyDescent="0.2">
      <c r="A8" s="32"/>
      <c r="B8" s="34"/>
      <c r="C8" s="36" t="s">
        <v>5</v>
      </c>
      <c r="D8" s="28" t="s">
        <v>6</v>
      </c>
      <c r="E8" s="22"/>
      <c r="F8" s="8"/>
      <c r="G8" s="8"/>
      <c r="H8" s="8"/>
      <c r="I8" s="55"/>
    </row>
    <row r="9" spans="1:9" s="1" customFormat="1" ht="15.75" customHeight="1" x14ac:dyDescent="0.2">
      <c r="A9" s="33">
        <v>3225.9</v>
      </c>
      <c r="B9" s="21"/>
      <c r="C9" s="37" t="s">
        <v>7</v>
      </c>
      <c r="D9" s="16" t="s">
        <v>84</v>
      </c>
      <c r="E9" s="33">
        <v>3015</v>
      </c>
      <c r="F9" s="21"/>
      <c r="G9" s="21">
        <v>3678.2</v>
      </c>
      <c r="H9" s="21"/>
      <c r="I9" s="55"/>
    </row>
    <row r="10" spans="1:9" s="1" customFormat="1" ht="15.75" customHeight="1" x14ac:dyDescent="0.2">
      <c r="A10" s="33">
        <v>613.5</v>
      </c>
      <c r="B10" s="21"/>
      <c r="C10" s="37" t="s">
        <v>8</v>
      </c>
      <c r="D10" s="16" t="s">
        <v>66</v>
      </c>
      <c r="E10" s="33">
        <v>550</v>
      </c>
      <c r="F10" s="21"/>
      <c r="G10" s="21">
        <v>810.9</v>
      </c>
      <c r="H10" s="21"/>
      <c r="I10" s="55"/>
    </row>
    <row r="11" spans="1:9" s="1" customFormat="1" ht="15.75" customHeight="1" x14ac:dyDescent="0.2">
      <c r="A11" s="33">
        <v>1073.4000000000001</v>
      </c>
      <c r="B11" s="21"/>
      <c r="C11" s="37" t="s">
        <v>9</v>
      </c>
      <c r="D11" s="17" t="s">
        <v>65</v>
      </c>
      <c r="E11" s="33">
        <v>890</v>
      </c>
      <c r="F11" s="21"/>
      <c r="G11" s="21">
        <v>1344.9</v>
      </c>
      <c r="H11" s="21"/>
      <c r="I11" s="55"/>
    </row>
    <row r="12" spans="1:9" s="1" customFormat="1" ht="15.75" customHeight="1" x14ac:dyDescent="0.2">
      <c r="A12" s="33">
        <v>49</v>
      </c>
      <c r="B12" s="21"/>
      <c r="C12" s="37" t="s">
        <v>10</v>
      </c>
      <c r="D12" s="17" t="s">
        <v>11</v>
      </c>
      <c r="E12" s="33">
        <v>22</v>
      </c>
      <c r="F12" s="21"/>
      <c r="G12" s="21">
        <v>66.2</v>
      </c>
      <c r="H12" s="21"/>
      <c r="I12" s="55"/>
    </row>
    <row r="13" spans="1:9" s="1" customFormat="1" ht="15.75" customHeight="1" x14ac:dyDescent="0.2">
      <c r="A13" s="33">
        <v>18.100000000000001</v>
      </c>
      <c r="B13" s="21"/>
      <c r="C13" s="47" t="s">
        <v>12</v>
      </c>
      <c r="D13" s="16" t="s">
        <v>13</v>
      </c>
      <c r="E13" s="33">
        <v>13</v>
      </c>
      <c r="F13" s="21"/>
      <c r="G13" s="21">
        <v>20.399999999999999</v>
      </c>
      <c r="H13" s="21"/>
      <c r="I13" s="55"/>
    </row>
    <row r="14" spans="1:9" s="1" customFormat="1" ht="19.5" customHeight="1" x14ac:dyDescent="0.2">
      <c r="A14" s="58"/>
      <c r="B14" s="56">
        <f>SUM(A9:A13)</f>
        <v>4979.9000000000005</v>
      </c>
      <c r="C14" s="48" t="s">
        <v>14</v>
      </c>
      <c r="D14" s="12" t="s">
        <v>70</v>
      </c>
      <c r="E14" s="58"/>
      <c r="F14" s="56">
        <f>SUM(E9:E13)</f>
        <v>4490</v>
      </c>
      <c r="G14" s="56"/>
      <c r="H14" s="56">
        <f>SUM(G9:G13)</f>
        <v>5920.5999999999995</v>
      </c>
      <c r="I14" s="55"/>
    </row>
    <row r="15" spans="1:9" s="1" customFormat="1" ht="18" customHeight="1" x14ac:dyDescent="0.2">
      <c r="A15" s="33"/>
      <c r="B15" s="21"/>
      <c r="C15" s="36" t="s">
        <v>15</v>
      </c>
      <c r="D15" s="29" t="s">
        <v>16</v>
      </c>
      <c r="E15" s="33"/>
      <c r="F15" s="21"/>
      <c r="G15" s="21"/>
      <c r="H15" s="21"/>
      <c r="I15" s="55"/>
    </row>
    <row r="16" spans="1:9" s="1" customFormat="1" ht="14.25" customHeight="1" x14ac:dyDescent="0.2">
      <c r="A16" s="33"/>
      <c r="B16" s="21"/>
      <c r="C16" s="38" t="s">
        <v>17</v>
      </c>
      <c r="D16" s="20" t="s">
        <v>18</v>
      </c>
      <c r="E16" s="33"/>
      <c r="F16" s="21"/>
      <c r="G16" s="21"/>
      <c r="H16" s="21"/>
      <c r="I16" s="55"/>
    </row>
    <row r="17" spans="1:9" s="1" customFormat="1" ht="15.75" customHeight="1" x14ac:dyDescent="0.2">
      <c r="A17" s="33">
        <v>1549.6</v>
      </c>
      <c r="B17" s="21"/>
      <c r="C17" s="37" t="s">
        <v>19</v>
      </c>
      <c r="D17" s="16" t="s">
        <v>67</v>
      </c>
      <c r="E17" s="23">
        <v>1235</v>
      </c>
      <c r="F17" s="21"/>
      <c r="G17" s="21">
        <v>1663.4</v>
      </c>
      <c r="H17" s="21"/>
      <c r="I17" s="55"/>
    </row>
    <row r="18" spans="1:9" s="1" customFormat="1" ht="15.75" customHeight="1" x14ac:dyDescent="0.2">
      <c r="A18" s="33">
        <v>1735</v>
      </c>
      <c r="B18" s="21"/>
      <c r="C18" s="37" t="s">
        <v>69</v>
      </c>
      <c r="D18" s="16" t="s">
        <v>75</v>
      </c>
      <c r="E18" s="23">
        <v>1603</v>
      </c>
      <c r="F18" s="21"/>
      <c r="G18" s="21">
        <v>1898.7</v>
      </c>
      <c r="H18" s="21"/>
      <c r="I18" s="55"/>
    </row>
    <row r="19" spans="1:9" s="1" customFormat="1" ht="15.75" customHeight="1" x14ac:dyDescent="0.2">
      <c r="A19" s="33">
        <v>139.69999999999999</v>
      </c>
      <c r="B19" s="21"/>
      <c r="C19" s="37" t="s">
        <v>20</v>
      </c>
      <c r="D19" s="16" t="s">
        <v>72</v>
      </c>
      <c r="E19" s="23">
        <v>175</v>
      </c>
      <c r="F19" s="21"/>
      <c r="G19" s="21">
        <v>162.80000000000001</v>
      </c>
      <c r="H19" s="21"/>
      <c r="I19" s="55"/>
    </row>
    <row r="20" spans="1:9" s="1" customFormat="1" ht="15.75" customHeight="1" x14ac:dyDescent="0.2">
      <c r="A20" s="33">
        <v>51.1</v>
      </c>
      <c r="B20" s="21"/>
      <c r="C20" s="37" t="s">
        <v>22</v>
      </c>
      <c r="D20" s="16" t="s">
        <v>68</v>
      </c>
      <c r="E20" s="23">
        <v>55</v>
      </c>
      <c r="F20" s="21"/>
      <c r="G20" s="33">
        <v>54.9</v>
      </c>
      <c r="H20" s="21"/>
      <c r="I20" s="55"/>
    </row>
    <row r="21" spans="1:9" s="1" customFormat="1" ht="15.75" customHeight="1" x14ac:dyDescent="0.2">
      <c r="A21" s="62">
        <v>55.6</v>
      </c>
      <c r="B21" s="27"/>
      <c r="C21" s="47" t="s">
        <v>23</v>
      </c>
      <c r="D21" s="74" t="s">
        <v>21</v>
      </c>
      <c r="E21" s="62">
        <v>75</v>
      </c>
      <c r="F21" s="27"/>
      <c r="G21" s="62">
        <v>77.7</v>
      </c>
      <c r="H21" s="27"/>
      <c r="I21" s="55"/>
    </row>
    <row r="22" spans="1:9" s="1" customFormat="1" ht="16.5" customHeight="1" x14ac:dyDescent="0.2">
      <c r="A22" s="33"/>
      <c r="B22" s="21"/>
      <c r="C22" s="37" t="s">
        <v>26</v>
      </c>
      <c r="D22" s="11" t="s">
        <v>85</v>
      </c>
      <c r="E22" s="23"/>
      <c r="F22" s="21"/>
      <c r="G22" s="21"/>
      <c r="H22" s="21"/>
      <c r="I22" s="55"/>
    </row>
    <row r="23" spans="1:9" s="1" customFormat="1" ht="14.25" customHeight="1" x14ac:dyDescent="0.2">
      <c r="A23" s="62"/>
      <c r="B23" s="27">
        <f>SUM(A17:A21)</f>
        <v>3530.9999999999995</v>
      </c>
      <c r="C23" s="49"/>
      <c r="D23" s="65" t="s">
        <v>71</v>
      </c>
      <c r="E23" s="62"/>
      <c r="F23" s="27">
        <f>SUM(E17:E21)</f>
        <v>3143</v>
      </c>
      <c r="G23" s="27"/>
      <c r="H23" s="27">
        <f>SUM(G17:G21)</f>
        <v>3857.5000000000005</v>
      </c>
      <c r="I23" s="55"/>
    </row>
    <row r="24" spans="1:9" s="1" customFormat="1" ht="17.25" customHeight="1" x14ac:dyDescent="0.2">
      <c r="A24" s="33"/>
      <c r="B24" s="21"/>
      <c r="C24" s="38" t="s">
        <v>24</v>
      </c>
      <c r="D24" s="20" t="s">
        <v>25</v>
      </c>
      <c r="E24" s="33"/>
      <c r="F24" s="21"/>
      <c r="G24" s="21"/>
      <c r="H24" s="21"/>
      <c r="I24" s="55"/>
    </row>
    <row r="25" spans="1:9" s="1" customFormat="1" ht="16.5" customHeight="1" x14ac:dyDescent="0.2">
      <c r="A25" s="33"/>
      <c r="B25" s="21"/>
      <c r="C25" s="37" t="s">
        <v>28</v>
      </c>
      <c r="D25" s="16" t="s">
        <v>27</v>
      </c>
      <c r="E25" s="33"/>
      <c r="F25" s="21"/>
      <c r="G25" s="21"/>
      <c r="H25" s="21"/>
      <c r="I25" s="55"/>
    </row>
    <row r="26" spans="1:9" s="1" customFormat="1" ht="16.5" customHeight="1" x14ac:dyDescent="0.2">
      <c r="A26" s="33">
        <v>576.4</v>
      </c>
      <c r="B26" s="21"/>
      <c r="C26" s="40"/>
      <c r="D26" s="16" t="s">
        <v>91</v>
      </c>
      <c r="E26" s="33">
        <v>500</v>
      </c>
      <c r="F26" s="21"/>
      <c r="G26" s="21">
        <v>800.2</v>
      </c>
      <c r="H26" s="21"/>
      <c r="I26" s="55"/>
    </row>
    <row r="27" spans="1:9" s="1" customFormat="1" ht="16.5" customHeight="1" x14ac:dyDescent="0.2">
      <c r="A27" s="33"/>
      <c r="B27" s="21"/>
      <c r="C27" s="37" t="s">
        <v>29</v>
      </c>
      <c r="D27" s="16" t="s">
        <v>30</v>
      </c>
      <c r="E27" s="33"/>
      <c r="F27" s="21"/>
      <c r="G27" s="21"/>
      <c r="H27" s="21"/>
      <c r="I27" s="55"/>
    </row>
    <row r="28" spans="1:9" s="1" customFormat="1" ht="16.5" customHeight="1" x14ac:dyDescent="0.2">
      <c r="A28" s="33">
        <v>28.4</v>
      </c>
      <c r="B28" s="21"/>
      <c r="C28" s="40"/>
      <c r="D28" s="16" t="s">
        <v>92</v>
      </c>
      <c r="E28" s="33">
        <v>17</v>
      </c>
      <c r="F28" s="21"/>
      <c r="G28" s="21">
        <v>38.299999999999997</v>
      </c>
      <c r="H28" s="21"/>
      <c r="I28" s="55"/>
    </row>
    <row r="29" spans="1:9" s="1" customFormat="1" ht="16.5" customHeight="1" x14ac:dyDescent="0.2">
      <c r="A29" s="33">
        <v>322.5</v>
      </c>
      <c r="B29" s="21"/>
      <c r="C29" s="37" t="s">
        <v>31</v>
      </c>
      <c r="D29" s="16" t="s">
        <v>72</v>
      </c>
      <c r="E29" s="33">
        <v>575</v>
      </c>
      <c r="F29" s="21"/>
      <c r="G29" s="21">
        <v>476.9</v>
      </c>
      <c r="H29" s="21"/>
      <c r="I29" s="55"/>
    </row>
    <row r="30" spans="1:9" s="1" customFormat="1" ht="16.5" customHeight="1" x14ac:dyDescent="0.2">
      <c r="A30" s="33">
        <v>272.2</v>
      </c>
      <c r="B30" s="21"/>
      <c r="C30" s="47" t="s">
        <v>73</v>
      </c>
      <c r="D30" s="66" t="s">
        <v>68</v>
      </c>
      <c r="E30" s="21">
        <v>400</v>
      </c>
      <c r="F30" s="21"/>
      <c r="G30" s="21">
        <v>381.9</v>
      </c>
      <c r="H30" s="21"/>
      <c r="I30" s="55"/>
    </row>
    <row r="31" spans="1:9" s="1" customFormat="1" ht="16.5" customHeight="1" x14ac:dyDescent="0.2">
      <c r="A31" s="64"/>
      <c r="B31" s="57"/>
      <c r="C31" s="37" t="s">
        <v>74</v>
      </c>
      <c r="D31" s="13" t="s">
        <v>86</v>
      </c>
      <c r="E31" s="64"/>
      <c r="F31" s="57"/>
      <c r="G31" s="57"/>
      <c r="H31" s="57"/>
      <c r="I31" s="55"/>
    </row>
    <row r="32" spans="1:9" s="1" customFormat="1" ht="14.25" customHeight="1" x14ac:dyDescent="0.2">
      <c r="A32" s="62"/>
      <c r="B32" s="27">
        <f>SUM(A26:A30)</f>
        <v>1199.5</v>
      </c>
      <c r="C32" s="50"/>
      <c r="D32" s="65" t="s">
        <v>81</v>
      </c>
      <c r="E32" s="62"/>
      <c r="F32" s="27">
        <f>SUM(E26:E30)</f>
        <v>1492</v>
      </c>
      <c r="G32" s="27"/>
      <c r="H32" s="27">
        <f>SUM(G26:G30)</f>
        <v>1697.3000000000002</v>
      </c>
      <c r="I32" s="55"/>
    </row>
    <row r="33" spans="1:9" s="1" customFormat="1" ht="17.25" customHeight="1" x14ac:dyDescent="0.2">
      <c r="A33" s="33"/>
      <c r="B33" s="21"/>
      <c r="C33" s="38" t="s">
        <v>32</v>
      </c>
      <c r="D33" s="20" t="s">
        <v>33</v>
      </c>
      <c r="E33" s="33"/>
      <c r="F33" s="21"/>
      <c r="G33" s="21"/>
      <c r="H33" s="21"/>
      <c r="I33" s="55"/>
    </row>
    <row r="34" spans="1:9" s="1" customFormat="1" ht="15.75" customHeight="1" x14ac:dyDescent="0.2">
      <c r="A34" s="33">
        <v>15.1</v>
      </c>
      <c r="B34" s="21"/>
      <c r="C34" s="37" t="s">
        <v>34</v>
      </c>
      <c r="D34" s="16" t="s">
        <v>89</v>
      </c>
      <c r="E34" s="33">
        <v>18</v>
      </c>
      <c r="F34" s="21"/>
      <c r="G34" s="21">
        <v>13.8</v>
      </c>
      <c r="H34" s="21"/>
      <c r="I34" s="55"/>
    </row>
    <row r="35" spans="1:9" s="1" customFormat="1" ht="15.75" customHeight="1" x14ac:dyDescent="0.2">
      <c r="A35" s="33"/>
      <c r="B35" s="21"/>
      <c r="C35" s="37" t="s">
        <v>35</v>
      </c>
      <c r="D35" s="16" t="s">
        <v>38</v>
      </c>
      <c r="E35" s="23"/>
      <c r="F35" s="21"/>
      <c r="G35" s="21"/>
      <c r="H35" s="21"/>
      <c r="I35" s="55"/>
    </row>
    <row r="36" spans="1:9" s="1" customFormat="1" ht="15.75" customHeight="1" x14ac:dyDescent="0.2">
      <c r="A36" s="33">
        <v>62.6</v>
      </c>
      <c r="B36" s="21"/>
      <c r="C36" s="40"/>
      <c r="D36" s="16" t="s">
        <v>39</v>
      </c>
      <c r="E36" s="33">
        <v>102</v>
      </c>
      <c r="F36" s="21"/>
      <c r="G36" s="21">
        <v>187.9</v>
      </c>
      <c r="H36" s="21"/>
      <c r="I36" s="55"/>
    </row>
    <row r="37" spans="1:9" s="1" customFormat="1" ht="15.75" customHeight="1" x14ac:dyDescent="0.2">
      <c r="A37" s="33">
        <v>127.9</v>
      </c>
      <c r="B37" s="21"/>
      <c r="C37" s="37" t="s">
        <v>36</v>
      </c>
      <c r="D37" s="16" t="s">
        <v>87</v>
      </c>
      <c r="E37" s="33">
        <v>135</v>
      </c>
      <c r="F37" s="21"/>
      <c r="G37" s="21">
        <v>123.9</v>
      </c>
      <c r="H37" s="21"/>
      <c r="I37" s="55"/>
    </row>
    <row r="38" spans="1:9" s="1" customFormat="1" ht="17.25" customHeight="1" x14ac:dyDescent="0.2">
      <c r="A38" s="64"/>
      <c r="B38" s="57"/>
      <c r="C38" s="77" t="s">
        <v>37</v>
      </c>
      <c r="D38" s="14" t="s">
        <v>88</v>
      </c>
      <c r="E38" s="64"/>
      <c r="F38" s="57"/>
      <c r="G38" s="57"/>
      <c r="H38" s="57"/>
      <c r="I38" s="55"/>
    </row>
    <row r="39" spans="1:9" s="1" customFormat="1" ht="14.25" customHeight="1" x14ac:dyDescent="0.2">
      <c r="A39" s="62"/>
      <c r="B39" s="27">
        <f>SUM(A34:A37)</f>
        <v>205.60000000000002</v>
      </c>
      <c r="C39" s="44"/>
      <c r="D39" s="65" t="s">
        <v>82</v>
      </c>
      <c r="E39" s="62"/>
      <c r="F39" s="27">
        <f>SUM(E34:E37)</f>
        <v>255</v>
      </c>
      <c r="G39" s="27"/>
      <c r="H39" s="27">
        <f>SUM(G34:G37)</f>
        <v>325.60000000000002</v>
      </c>
      <c r="I39" s="55"/>
    </row>
    <row r="42" spans="1:9" ht="15.75" x14ac:dyDescent="0.2">
      <c r="A42" s="2" t="s">
        <v>59</v>
      </c>
    </row>
    <row r="46" spans="1:9" x14ac:dyDescent="0.2">
      <c r="D46" s="79" t="s">
        <v>76</v>
      </c>
    </row>
    <row r="48" spans="1:9" ht="87.75" customHeight="1" x14ac:dyDescent="0.2"/>
    <row r="49" spans="1:9" ht="36" customHeight="1" x14ac:dyDescent="0.2"/>
    <row r="53" spans="1:9" ht="22.5" customHeight="1" x14ac:dyDescent="0.2"/>
    <row r="54" spans="1:9" ht="21" customHeight="1" x14ac:dyDescent="0.2">
      <c r="A54" s="11" t="s">
        <v>61</v>
      </c>
    </row>
    <row r="55" spans="1:9" ht="22.5" customHeight="1" x14ac:dyDescent="0.2">
      <c r="A55" s="73" t="s">
        <v>80</v>
      </c>
      <c r="B55" s="30"/>
      <c r="C55" s="30"/>
      <c r="D55" s="30"/>
      <c r="E55" s="30"/>
      <c r="F55" s="30"/>
      <c r="G55" s="30"/>
      <c r="H55" s="30"/>
    </row>
    <row r="56" spans="1:9" ht="23.25" customHeight="1" x14ac:dyDescent="0.2">
      <c r="A56" s="9"/>
      <c r="B56" s="30"/>
      <c r="C56" s="54"/>
      <c r="D56" s="30"/>
      <c r="E56" s="30"/>
      <c r="F56" s="30"/>
      <c r="G56" s="30"/>
      <c r="H56" s="10" t="s">
        <v>1</v>
      </c>
    </row>
    <row r="57" spans="1:9" s="1" customFormat="1" ht="17.25" customHeight="1" x14ac:dyDescent="0.2">
      <c r="A57" s="45" t="s">
        <v>64</v>
      </c>
      <c r="B57" s="46"/>
      <c r="C57" s="72"/>
      <c r="D57" s="6"/>
      <c r="E57" s="45" t="s">
        <v>79</v>
      </c>
      <c r="F57" s="5"/>
      <c r="G57" s="5"/>
      <c r="H57" s="51"/>
    </row>
    <row r="58" spans="1:9" s="1" customFormat="1" ht="16.5" customHeight="1" x14ac:dyDescent="0.2">
      <c r="A58" s="31" t="s">
        <v>63</v>
      </c>
      <c r="B58" s="53"/>
      <c r="C58" s="42" t="s">
        <v>3</v>
      </c>
      <c r="D58" s="53"/>
      <c r="E58" s="355" t="s">
        <v>4</v>
      </c>
      <c r="F58" s="356"/>
      <c r="G58" s="355" t="s">
        <v>2</v>
      </c>
      <c r="H58" s="356"/>
    </row>
    <row r="59" spans="1:9" s="1" customFormat="1" ht="16.5" customHeight="1" x14ac:dyDescent="0.2">
      <c r="A59" s="353">
        <v>2006</v>
      </c>
      <c r="B59" s="354"/>
      <c r="C59" s="44"/>
      <c r="D59" s="35"/>
      <c r="E59" s="357"/>
      <c r="F59" s="358"/>
      <c r="G59" s="357"/>
      <c r="H59" s="358"/>
    </row>
    <row r="60" spans="1:9" s="1" customFormat="1" ht="20.25" customHeight="1" x14ac:dyDescent="0.2">
      <c r="A60" s="58"/>
      <c r="B60" s="58">
        <f>SUM(B23+B32+B39)</f>
        <v>4936.1000000000004</v>
      </c>
      <c r="C60" s="48" t="s">
        <v>40</v>
      </c>
      <c r="D60" s="15" t="s">
        <v>83</v>
      </c>
      <c r="E60" s="58"/>
      <c r="F60" s="56">
        <f>SUM(F23+F32+F39)</f>
        <v>4890</v>
      </c>
      <c r="G60" s="56"/>
      <c r="H60" s="58">
        <f>SUM(H23+H32+H39)</f>
        <v>5880.4000000000015</v>
      </c>
      <c r="I60" s="55"/>
    </row>
    <row r="61" spans="1:9" s="1" customFormat="1" ht="20.25" customHeight="1" x14ac:dyDescent="0.2">
      <c r="A61" s="58"/>
      <c r="B61" s="69">
        <f>SUM(B14-B60)</f>
        <v>43.800000000000182</v>
      </c>
      <c r="C61" s="48" t="s">
        <v>41</v>
      </c>
      <c r="D61" s="15" t="s">
        <v>90</v>
      </c>
      <c r="E61" s="58"/>
      <c r="F61" s="75">
        <f>SUM(F14-F60)</f>
        <v>-400</v>
      </c>
      <c r="G61" s="56"/>
      <c r="H61" s="69">
        <f>SUM(H14-H60)</f>
        <v>40.199999999997999</v>
      </c>
      <c r="I61" s="55"/>
    </row>
    <row r="62" spans="1:9" s="1" customFormat="1" ht="20.25" customHeight="1" x14ac:dyDescent="0.2">
      <c r="A62" s="33"/>
      <c r="B62" s="33"/>
      <c r="C62" s="36" t="s">
        <v>44</v>
      </c>
      <c r="D62" s="29" t="s">
        <v>45</v>
      </c>
      <c r="E62" s="33"/>
      <c r="F62" s="21"/>
      <c r="G62" s="21"/>
      <c r="H62" s="33"/>
      <c r="I62" s="55"/>
    </row>
    <row r="63" spans="1:9" s="1" customFormat="1" ht="18" customHeight="1" x14ac:dyDescent="0.2">
      <c r="A63" s="59"/>
      <c r="B63" s="59">
        <v>-36.799999999999997</v>
      </c>
      <c r="C63" s="37" t="s">
        <v>42</v>
      </c>
      <c r="D63" s="16" t="s">
        <v>47</v>
      </c>
      <c r="E63" s="52"/>
      <c r="F63" s="71" t="s">
        <v>60</v>
      </c>
      <c r="G63" s="21"/>
      <c r="H63" s="59">
        <v>4.5999999999999996</v>
      </c>
      <c r="I63" s="55"/>
    </row>
    <row r="64" spans="1:9" s="1" customFormat="1" ht="18" customHeight="1" x14ac:dyDescent="0.2">
      <c r="A64" s="33"/>
      <c r="B64" s="33"/>
      <c r="C64" s="37" t="s">
        <v>43</v>
      </c>
      <c r="D64" s="16" t="s">
        <v>49</v>
      </c>
      <c r="E64" s="33"/>
      <c r="F64" s="21"/>
      <c r="G64" s="21"/>
      <c r="H64" s="33"/>
      <c r="I64" s="55"/>
    </row>
    <row r="65" spans="1:9" s="1" customFormat="1" ht="18" customHeight="1" x14ac:dyDescent="0.2">
      <c r="A65" s="33">
        <v>215.2</v>
      </c>
      <c r="B65" s="33"/>
      <c r="C65" s="40"/>
      <c r="D65" s="16" t="s">
        <v>50</v>
      </c>
      <c r="E65" s="33">
        <v>160</v>
      </c>
      <c r="F65" s="21"/>
      <c r="G65" s="21">
        <v>198</v>
      </c>
      <c r="H65" s="33"/>
      <c r="I65" s="55"/>
    </row>
    <row r="66" spans="1:9" s="1" customFormat="1" ht="18" customHeight="1" x14ac:dyDescent="0.2">
      <c r="A66" s="60">
        <v>-19.7</v>
      </c>
      <c r="B66" s="33"/>
      <c r="C66" s="39"/>
      <c r="D66" s="16" t="s">
        <v>51</v>
      </c>
      <c r="E66" s="68">
        <v>-60</v>
      </c>
      <c r="F66" s="33"/>
      <c r="G66" s="60">
        <v>-194.8</v>
      </c>
      <c r="H66" s="33"/>
      <c r="I66" s="55"/>
    </row>
    <row r="67" spans="1:9" s="1" customFormat="1" ht="18" customHeight="1" x14ac:dyDescent="0.2">
      <c r="A67" s="33"/>
      <c r="B67" s="80">
        <f>SUM(A65:A66)</f>
        <v>195.5</v>
      </c>
      <c r="C67" s="39"/>
      <c r="D67" s="18"/>
      <c r="E67" s="33"/>
      <c r="F67" s="21">
        <f>SUM(E65:E66)</f>
        <v>100</v>
      </c>
      <c r="G67" s="21"/>
      <c r="H67" s="80">
        <f>SUM(G65:G66)</f>
        <v>3.1999999999999886</v>
      </c>
      <c r="I67" s="55"/>
    </row>
    <row r="68" spans="1:9" s="1" customFormat="1" ht="18" customHeight="1" x14ac:dyDescent="0.2">
      <c r="A68" s="33"/>
      <c r="B68" s="33"/>
      <c r="C68" s="37" t="s">
        <v>46</v>
      </c>
      <c r="D68" s="16" t="s">
        <v>53</v>
      </c>
      <c r="E68" s="33"/>
      <c r="F68" s="24"/>
      <c r="G68" s="21"/>
      <c r="H68" s="33"/>
      <c r="I68" s="55"/>
    </row>
    <row r="69" spans="1:9" s="1" customFormat="1" ht="18" customHeight="1" x14ac:dyDescent="0.2">
      <c r="A69" s="33" t="s">
        <v>60</v>
      </c>
      <c r="B69" s="33"/>
      <c r="C69" s="41"/>
      <c r="D69" s="16" t="s">
        <v>54</v>
      </c>
      <c r="E69" s="33">
        <v>30</v>
      </c>
      <c r="F69" s="24"/>
      <c r="G69" s="70" t="s">
        <v>60</v>
      </c>
      <c r="H69" s="33"/>
      <c r="I69" s="55"/>
    </row>
    <row r="70" spans="1:9" s="1" customFormat="1" ht="18" customHeight="1" x14ac:dyDescent="0.2">
      <c r="A70" s="61">
        <v>-80</v>
      </c>
      <c r="B70" s="33"/>
      <c r="C70" s="41"/>
      <c r="D70" s="16" t="s">
        <v>55</v>
      </c>
      <c r="E70" s="61">
        <v>-130</v>
      </c>
      <c r="F70" s="63"/>
      <c r="G70" s="61">
        <v>-130</v>
      </c>
      <c r="H70" s="33"/>
      <c r="I70" s="55"/>
    </row>
    <row r="71" spans="1:9" s="1" customFormat="1" ht="18" customHeight="1" x14ac:dyDescent="0.2">
      <c r="A71" s="64"/>
      <c r="B71" s="25">
        <f>SUM(A69:A70)</f>
        <v>-80</v>
      </c>
      <c r="C71" s="41"/>
      <c r="D71" s="16"/>
      <c r="E71" s="33"/>
      <c r="F71" s="59">
        <f>SUM(E69:E70)</f>
        <v>-100</v>
      </c>
      <c r="G71" s="21"/>
      <c r="H71" s="59">
        <f>SUM(G69:G70)</f>
        <v>-130</v>
      </c>
      <c r="I71" s="55"/>
    </row>
    <row r="72" spans="1:9" s="1" customFormat="1" ht="18" customHeight="1" x14ac:dyDescent="0.2">
      <c r="A72" s="71"/>
      <c r="B72" s="70" t="s">
        <v>60</v>
      </c>
      <c r="C72" s="37" t="s">
        <v>48</v>
      </c>
      <c r="D72" s="66" t="s">
        <v>62</v>
      </c>
      <c r="E72" s="21"/>
      <c r="F72" s="33">
        <v>400</v>
      </c>
      <c r="G72" s="70"/>
      <c r="H72" s="71" t="s">
        <v>60</v>
      </c>
      <c r="I72" s="55"/>
    </row>
    <row r="73" spans="1:9" s="1" customFormat="1" ht="18" customHeight="1" x14ac:dyDescent="0.2">
      <c r="A73" s="76"/>
      <c r="B73" s="26">
        <v>-122.5</v>
      </c>
      <c r="C73" s="47" t="s">
        <v>52</v>
      </c>
      <c r="D73" s="19" t="s">
        <v>57</v>
      </c>
      <c r="E73" s="62"/>
      <c r="F73" s="67" t="s">
        <v>60</v>
      </c>
      <c r="G73" s="26"/>
      <c r="H73" s="26">
        <v>82</v>
      </c>
      <c r="I73" s="55"/>
    </row>
    <row r="74" spans="1:9" s="1" customFormat="1" ht="18" customHeight="1" x14ac:dyDescent="0.2">
      <c r="A74" s="33"/>
      <c r="B74" s="59"/>
      <c r="C74" s="37" t="s">
        <v>56</v>
      </c>
      <c r="D74" s="78" t="s">
        <v>58</v>
      </c>
      <c r="E74" s="33"/>
      <c r="F74" s="59"/>
      <c r="G74" s="33"/>
      <c r="H74" s="59"/>
      <c r="I74" s="55"/>
    </row>
    <row r="75" spans="1:9" s="1" customFormat="1" ht="18" customHeight="1" x14ac:dyDescent="0.2">
      <c r="A75" s="62"/>
      <c r="B75" s="60">
        <f>SUM(B63:B73)</f>
        <v>-43.800000000000011</v>
      </c>
      <c r="C75" s="49"/>
      <c r="D75" s="65" t="s">
        <v>93</v>
      </c>
      <c r="E75" s="62"/>
      <c r="F75" s="27">
        <f>SUM(F62:F73)</f>
        <v>400</v>
      </c>
      <c r="G75" s="27"/>
      <c r="H75" s="60">
        <f>SUM(H63:H73)</f>
        <v>-40.200000000000017</v>
      </c>
      <c r="I75" s="55"/>
    </row>
    <row r="76" spans="1:9" s="1" customFormat="1" ht="18" customHeight="1" x14ac:dyDescent="0.2">
      <c r="A76" s="3"/>
      <c r="B76" s="3"/>
      <c r="C76" s="3"/>
      <c r="D76" s="3"/>
      <c r="E76" s="3"/>
      <c r="F76" s="3"/>
      <c r="G76" s="3"/>
      <c r="H76" s="3"/>
      <c r="I76" s="55"/>
    </row>
    <row r="77" spans="1:9" s="1" customFormat="1" ht="18" customHeight="1" x14ac:dyDescent="0.2">
      <c r="A77" s="2"/>
      <c r="B77" s="3"/>
      <c r="C77" s="3"/>
      <c r="D77" s="3"/>
      <c r="E77" s="3"/>
      <c r="F77" s="3"/>
      <c r="G77" s="3"/>
      <c r="H77" s="3"/>
      <c r="I77" s="55"/>
    </row>
    <row r="78" spans="1:9" s="1" customFormat="1" ht="18" customHeight="1" x14ac:dyDescent="0.2">
      <c r="A78" s="3"/>
      <c r="B78" s="3"/>
      <c r="C78" s="3"/>
      <c r="D78" s="3"/>
      <c r="E78" s="3"/>
      <c r="F78" s="3"/>
      <c r="G78" s="3"/>
      <c r="H78" s="3"/>
      <c r="I78" s="55"/>
    </row>
    <row r="79" spans="1:9" s="1" customFormat="1" ht="12.75" customHeight="1" x14ac:dyDescent="0.2">
      <c r="A79" s="3"/>
      <c r="B79" s="3"/>
      <c r="C79" s="3"/>
      <c r="D79" s="3"/>
      <c r="E79" s="3"/>
      <c r="F79" s="3"/>
      <c r="G79" s="3"/>
      <c r="H79" s="3"/>
      <c r="I79" s="55"/>
    </row>
    <row r="80" spans="1:9" s="1" customFormat="1" ht="12.75" customHeight="1" x14ac:dyDescent="0.2">
      <c r="A80" s="3"/>
      <c r="B80" s="3"/>
      <c r="C80" s="3"/>
      <c r="D80" s="3"/>
      <c r="E80" s="3"/>
      <c r="F80" s="3"/>
      <c r="G80" s="3"/>
      <c r="H80" s="3"/>
    </row>
    <row r="81" spans="1:8" s="1" customFormat="1" x14ac:dyDescent="0.2">
      <c r="A81" s="3"/>
      <c r="B81" s="3"/>
      <c r="C81" s="3"/>
      <c r="D81" s="3"/>
      <c r="E81" s="3"/>
      <c r="F81" s="3"/>
      <c r="G81" s="3"/>
      <c r="H81" s="3"/>
    </row>
    <row r="82" spans="1:8" s="1" customFormat="1" x14ac:dyDescent="0.2">
      <c r="A82" s="3"/>
      <c r="B82" s="3"/>
      <c r="C82" s="3"/>
      <c r="D82" s="3"/>
      <c r="E82" s="3"/>
      <c r="F82" s="3"/>
      <c r="G82" s="3"/>
      <c r="H82" s="3"/>
    </row>
    <row r="83" spans="1:8" s="1" customFormat="1" x14ac:dyDescent="0.2">
      <c r="A83" s="3"/>
      <c r="B83" s="3"/>
      <c r="C83" s="3"/>
      <c r="D83" s="3"/>
      <c r="E83" s="3"/>
      <c r="F83" s="3"/>
      <c r="G83" s="3"/>
      <c r="H83" s="3"/>
    </row>
    <row r="84" spans="1:8" s="1" customFormat="1" x14ac:dyDescent="0.2">
      <c r="A84" s="3"/>
      <c r="B84" s="3"/>
      <c r="C84" s="3"/>
      <c r="D84" s="3"/>
      <c r="E84" s="3"/>
      <c r="F84" s="3"/>
      <c r="G84" s="3"/>
      <c r="H84" s="3"/>
    </row>
    <row r="85" spans="1:8" s="1" customFormat="1" x14ac:dyDescent="0.2">
      <c r="A85" s="3"/>
      <c r="B85" s="3"/>
      <c r="C85" s="3"/>
      <c r="D85" s="3"/>
      <c r="E85" s="3"/>
      <c r="F85" s="3"/>
      <c r="G85" s="3"/>
      <c r="H85" s="3"/>
    </row>
    <row r="86" spans="1:8" s="1" customFormat="1" x14ac:dyDescent="0.2">
      <c r="A86" s="3"/>
      <c r="B86" s="3"/>
      <c r="C86" s="3"/>
      <c r="D86" s="3"/>
      <c r="E86" s="3"/>
      <c r="F86" s="3"/>
      <c r="G86" s="3"/>
      <c r="H86" s="3"/>
    </row>
    <row r="87" spans="1:8" s="1" customFormat="1" x14ac:dyDescent="0.2">
      <c r="A87" s="3"/>
      <c r="B87" s="3"/>
      <c r="C87" s="3"/>
      <c r="D87" s="3"/>
      <c r="E87" s="3"/>
      <c r="F87" s="3"/>
      <c r="G87" s="3"/>
      <c r="H87" s="3"/>
    </row>
    <row r="88" spans="1:8" s="1" customFormat="1" x14ac:dyDescent="0.2">
      <c r="A88" s="3"/>
      <c r="B88" s="3"/>
      <c r="C88" s="3"/>
      <c r="D88" s="3"/>
      <c r="E88" s="3"/>
      <c r="F88" s="3"/>
      <c r="G88" s="3"/>
      <c r="H88" s="3"/>
    </row>
    <row r="89" spans="1:8" s="1" customFormat="1" x14ac:dyDescent="0.2">
      <c r="A89" s="3"/>
      <c r="B89" s="3"/>
      <c r="C89" s="3"/>
      <c r="D89" s="3"/>
      <c r="E89" s="3"/>
      <c r="F89" s="3"/>
      <c r="G89" s="3"/>
      <c r="H89" s="3"/>
    </row>
    <row r="90" spans="1:8" s="1" customFormat="1" x14ac:dyDescent="0.2">
      <c r="A90" s="3"/>
      <c r="B90" s="3"/>
      <c r="C90" s="3"/>
      <c r="D90" s="3"/>
      <c r="E90" s="3"/>
      <c r="F90" s="3"/>
      <c r="G90" s="3"/>
      <c r="H90" s="3"/>
    </row>
    <row r="91" spans="1:8" s="1" customFormat="1" x14ac:dyDescent="0.2">
      <c r="A91" s="3"/>
      <c r="B91" s="3"/>
      <c r="C91" s="3"/>
      <c r="D91" s="3"/>
      <c r="E91" s="3"/>
      <c r="F91" s="3"/>
      <c r="G91" s="3"/>
      <c r="H91" s="3"/>
    </row>
    <row r="92" spans="1:8" s="1" customFormat="1" x14ac:dyDescent="0.2">
      <c r="A92" s="3"/>
      <c r="B92" s="3"/>
      <c r="C92" s="3"/>
      <c r="D92" s="3"/>
      <c r="E92" s="3"/>
      <c r="F92" s="3"/>
      <c r="G92" s="3"/>
      <c r="H92" s="3"/>
    </row>
    <row r="93" spans="1:8" s="1" customFormat="1" x14ac:dyDescent="0.2">
      <c r="A93" s="3"/>
      <c r="B93" s="3"/>
      <c r="C93" s="3"/>
      <c r="D93" s="3"/>
      <c r="E93" s="3"/>
      <c r="F93" s="3"/>
      <c r="G93" s="3"/>
      <c r="H93" s="3"/>
    </row>
    <row r="94" spans="1:8" s="1" customFormat="1" x14ac:dyDescent="0.2">
      <c r="A94" s="3"/>
      <c r="B94" s="3"/>
      <c r="C94" s="3"/>
      <c r="D94" s="3"/>
      <c r="E94" s="3"/>
      <c r="F94" s="3"/>
      <c r="G94" s="3"/>
      <c r="H94" s="3"/>
    </row>
    <row r="95" spans="1:8" s="1" customFormat="1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D96" s="79" t="s">
        <v>77</v>
      </c>
    </row>
    <row r="97" spans="1:8" s="1" customFormat="1" x14ac:dyDescent="0.2">
      <c r="A97" s="3"/>
      <c r="B97" s="3"/>
      <c r="C97" s="3"/>
      <c r="D97" s="3"/>
      <c r="E97" s="3"/>
      <c r="F97" s="3"/>
      <c r="G97" s="3"/>
      <c r="H97" s="3"/>
    </row>
    <row r="98" spans="1:8" s="1" customFormat="1" x14ac:dyDescent="0.2">
      <c r="A98" s="3"/>
      <c r="B98" s="3"/>
      <c r="C98" s="3"/>
      <c r="D98" s="3"/>
      <c r="E98" s="3"/>
      <c r="F98" s="3"/>
      <c r="G98" s="3"/>
      <c r="H98" s="3"/>
    </row>
    <row r="99" spans="1:8" s="1" customFormat="1" x14ac:dyDescent="0.2">
      <c r="A99"/>
      <c r="B99"/>
      <c r="C99"/>
      <c r="D99"/>
      <c r="E99"/>
      <c r="F99"/>
      <c r="G99"/>
      <c r="H99"/>
    </row>
    <row r="100" spans="1:8" s="1" customFormat="1" x14ac:dyDescent="0.2">
      <c r="A100"/>
      <c r="B100"/>
      <c r="C100"/>
      <c r="D100"/>
      <c r="E100"/>
      <c r="F100"/>
      <c r="G100"/>
      <c r="H100"/>
    </row>
    <row r="101" spans="1:8" s="1" customFormat="1" x14ac:dyDescent="0.2">
      <c r="A101"/>
      <c r="B101"/>
      <c r="C101"/>
      <c r="D101"/>
      <c r="E101"/>
      <c r="F101"/>
      <c r="G101"/>
      <c r="H101"/>
    </row>
  </sheetData>
  <mergeCells count="6">
    <mergeCell ref="A7:B7"/>
    <mergeCell ref="G6:H7"/>
    <mergeCell ref="E6:F7"/>
    <mergeCell ref="G58:H59"/>
    <mergeCell ref="E58:F59"/>
    <mergeCell ref="A59:B59"/>
  </mergeCells>
  <phoneticPr fontId="0" type="noConversion"/>
  <printOptions horizontalCentered="1" gridLinesSet="0"/>
  <pageMargins left="0" right="0.55118110236220474" top="0.19685039370078741" bottom="1.3779527559055118" header="0.51181102362204722" footer="0.51181102362204722"/>
  <pageSetup paperSize="5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rightToLeft="1" workbookViewId="0">
      <selection sqref="A1:XFD1048576"/>
    </sheetView>
  </sheetViews>
  <sheetFormatPr defaultRowHeight="12.75" x14ac:dyDescent="0.2"/>
  <cols>
    <col min="1" max="1" width="14.42578125" customWidth="1"/>
    <col min="2" max="2" width="43.42578125" customWidth="1"/>
    <col min="3" max="4" width="13.85546875" customWidth="1"/>
    <col min="257" max="257" width="14.42578125" customWidth="1"/>
    <col min="258" max="258" width="43.42578125" customWidth="1"/>
    <col min="259" max="260" width="13.85546875" customWidth="1"/>
    <col min="513" max="513" width="14.42578125" customWidth="1"/>
    <col min="514" max="514" width="43.42578125" customWidth="1"/>
    <col min="515" max="516" width="13.85546875" customWidth="1"/>
    <col min="769" max="769" width="14.42578125" customWidth="1"/>
    <col min="770" max="770" width="43.42578125" customWidth="1"/>
    <col min="771" max="772" width="13.85546875" customWidth="1"/>
    <col min="1025" max="1025" width="14.42578125" customWidth="1"/>
    <col min="1026" max="1026" width="43.42578125" customWidth="1"/>
    <col min="1027" max="1028" width="13.85546875" customWidth="1"/>
    <col min="1281" max="1281" width="14.42578125" customWidth="1"/>
    <col min="1282" max="1282" width="43.42578125" customWidth="1"/>
    <col min="1283" max="1284" width="13.85546875" customWidth="1"/>
    <col min="1537" max="1537" width="14.42578125" customWidth="1"/>
    <col min="1538" max="1538" width="43.42578125" customWidth="1"/>
    <col min="1539" max="1540" width="13.85546875" customWidth="1"/>
    <col min="1793" max="1793" width="14.42578125" customWidth="1"/>
    <col min="1794" max="1794" width="43.42578125" customWidth="1"/>
    <col min="1795" max="1796" width="13.85546875" customWidth="1"/>
    <col min="2049" max="2049" width="14.42578125" customWidth="1"/>
    <col min="2050" max="2050" width="43.42578125" customWidth="1"/>
    <col min="2051" max="2052" width="13.85546875" customWidth="1"/>
    <col min="2305" max="2305" width="14.42578125" customWidth="1"/>
    <col min="2306" max="2306" width="43.42578125" customWidth="1"/>
    <col min="2307" max="2308" width="13.85546875" customWidth="1"/>
    <col min="2561" max="2561" width="14.42578125" customWidth="1"/>
    <col min="2562" max="2562" width="43.42578125" customWidth="1"/>
    <col min="2563" max="2564" width="13.85546875" customWidth="1"/>
    <col min="2817" max="2817" width="14.42578125" customWidth="1"/>
    <col min="2818" max="2818" width="43.42578125" customWidth="1"/>
    <col min="2819" max="2820" width="13.85546875" customWidth="1"/>
    <col min="3073" max="3073" width="14.42578125" customWidth="1"/>
    <col min="3074" max="3074" width="43.42578125" customWidth="1"/>
    <col min="3075" max="3076" width="13.85546875" customWidth="1"/>
    <col min="3329" max="3329" width="14.42578125" customWidth="1"/>
    <col min="3330" max="3330" width="43.42578125" customWidth="1"/>
    <col min="3331" max="3332" width="13.85546875" customWidth="1"/>
    <col min="3585" max="3585" width="14.42578125" customWidth="1"/>
    <col min="3586" max="3586" width="43.42578125" customWidth="1"/>
    <col min="3587" max="3588" width="13.85546875" customWidth="1"/>
    <col min="3841" max="3841" width="14.42578125" customWidth="1"/>
    <col min="3842" max="3842" width="43.42578125" customWidth="1"/>
    <col min="3843" max="3844" width="13.85546875" customWidth="1"/>
    <col min="4097" max="4097" width="14.42578125" customWidth="1"/>
    <col min="4098" max="4098" width="43.42578125" customWidth="1"/>
    <col min="4099" max="4100" width="13.85546875" customWidth="1"/>
    <col min="4353" max="4353" width="14.42578125" customWidth="1"/>
    <col min="4354" max="4354" width="43.42578125" customWidth="1"/>
    <col min="4355" max="4356" width="13.85546875" customWidth="1"/>
    <col min="4609" max="4609" width="14.42578125" customWidth="1"/>
    <col min="4610" max="4610" width="43.42578125" customWidth="1"/>
    <col min="4611" max="4612" width="13.85546875" customWidth="1"/>
    <col min="4865" max="4865" width="14.42578125" customWidth="1"/>
    <col min="4866" max="4866" width="43.42578125" customWidth="1"/>
    <col min="4867" max="4868" width="13.85546875" customWidth="1"/>
    <col min="5121" max="5121" width="14.42578125" customWidth="1"/>
    <col min="5122" max="5122" width="43.42578125" customWidth="1"/>
    <col min="5123" max="5124" width="13.85546875" customWidth="1"/>
    <col min="5377" max="5377" width="14.42578125" customWidth="1"/>
    <col min="5378" max="5378" width="43.42578125" customWidth="1"/>
    <col min="5379" max="5380" width="13.85546875" customWidth="1"/>
    <col min="5633" max="5633" width="14.42578125" customWidth="1"/>
    <col min="5634" max="5634" width="43.42578125" customWidth="1"/>
    <col min="5635" max="5636" width="13.85546875" customWidth="1"/>
    <col min="5889" max="5889" width="14.42578125" customWidth="1"/>
    <col min="5890" max="5890" width="43.42578125" customWidth="1"/>
    <col min="5891" max="5892" width="13.85546875" customWidth="1"/>
    <col min="6145" max="6145" width="14.42578125" customWidth="1"/>
    <col min="6146" max="6146" width="43.42578125" customWidth="1"/>
    <col min="6147" max="6148" width="13.85546875" customWidth="1"/>
    <col min="6401" max="6401" width="14.42578125" customWidth="1"/>
    <col min="6402" max="6402" width="43.42578125" customWidth="1"/>
    <col min="6403" max="6404" width="13.85546875" customWidth="1"/>
    <col min="6657" max="6657" width="14.42578125" customWidth="1"/>
    <col min="6658" max="6658" width="43.42578125" customWidth="1"/>
    <col min="6659" max="6660" width="13.85546875" customWidth="1"/>
    <col min="6913" max="6913" width="14.42578125" customWidth="1"/>
    <col min="6914" max="6914" width="43.42578125" customWidth="1"/>
    <col min="6915" max="6916" width="13.85546875" customWidth="1"/>
    <col min="7169" max="7169" width="14.42578125" customWidth="1"/>
    <col min="7170" max="7170" width="43.42578125" customWidth="1"/>
    <col min="7171" max="7172" width="13.85546875" customWidth="1"/>
    <col min="7425" max="7425" width="14.42578125" customWidth="1"/>
    <col min="7426" max="7426" width="43.42578125" customWidth="1"/>
    <col min="7427" max="7428" width="13.85546875" customWidth="1"/>
    <col min="7681" max="7681" width="14.42578125" customWidth="1"/>
    <col min="7682" max="7682" width="43.42578125" customWidth="1"/>
    <col min="7683" max="7684" width="13.85546875" customWidth="1"/>
    <col min="7937" max="7937" width="14.42578125" customWidth="1"/>
    <col min="7938" max="7938" width="43.42578125" customWidth="1"/>
    <col min="7939" max="7940" width="13.85546875" customWidth="1"/>
    <col min="8193" max="8193" width="14.42578125" customWidth="1"/>
    <col min="8194" max="8194" width="43.42578125" customWidth="1"/>
    <col min="8195" max="8196" width="13.85546875" customWidth="1"/>
    <col min="8449" max="8449" width="14.42578125" customWidth="1"/>
    <col min="8450" max="8450" width="43.42578125" customWidth="1"/>
    <col min="8451" max="8452" width="13.85546875" customWidth="1"/>
    <col min="8705" max="8705" width="14.42578125" customWidth="1"/>
    <col min="8706" max="8706" width="43.42578125" customWidth="1"/>
    <col min="8707" max="8708" width="13.85546875" customWidth="1"/>
    <col min="8961" max="8961" width="14.42578125" customWidth="1"/>
    <col min="8962" max="8962" width="43.42578125" customWidth="1"/>
    <col min="8963" max="8964" width="13.85546875" customWidth="1"/>
    <col min="9217" max="9217" width="14.42578125" customWidth="1"/>
    <col min="9218" max="9218" width="43.42578125" customWidth="1"/>
    <col min="9219" max="9220" width="13.85546875" customWidth="1"/>
    <col min="9473" max="9473" width="14.42578125" customWidth="1"/>
    <col min="9474" max="9474" width="43.42578125" customWidth="1"/>
    <col min="9475" max="9476" width="13.85546875" customWidth="1"/>
    <col min="9729" max="9729" width="14.42578125" customWidth="1"/>
    <col min="9730" max="9730" width="43.42578125" customWidth="1"/>
    <col min="9731" max="9732" width="13.85546875" customWidth="1"/>
    <col min="9985" max="9985" width="14.42578125" customWidth="1"/>
    <col min="9986" max="9986" width="43.42578125" customWidth="1"/>
    <col min="9987" max="9988" width="13.85546875" customWidth="1"/>
    <col min="10241" max="10241" width="14.42578125" customWidth="1"/>
    <col min="10242" max="10242" width="43.42578125" customWidth="1"/>
    <col min="10243" max="10244" width="13.85546875" customWidth="1"/>
    <col min="10497" max="10497" width="14.42578125" customWidth="1"/>
    <col min="10498" max="10498" width="43.42578125" customWidth="1"/>
    <col min="10499" max="10500" width="13.85546875" customWidth="1"/>
    <col min="10753" max="10753" width="14.42578125" customWidth="1"/>
    <col min="10754" max="10754" width="43.42578125" customWidth="1"/>
    <col min="10755" max="10756" width="13.85546875" customWidth="1"/>
    <col min="11009" max="11009" width="14.42578125" customWidth="1"/>
    <col min="11010" max="11010" width="43.42578125" customWidth="1"/>
    <col min="11011" max="11012" width="13.85546875" customWidth="1"/>
    <col min="11265" max="11265" width="14.42578125" customWidth="1"/>
    <col min="11266" max="11266" width="43.42578125" customWidth="1"/>
    <col min="11267" max="11268" width="13.85546875" customWidth="1"/>
    <col min="11521" max="11521" width="14.42578125" customWidth="1"/>
    <col min="11522" max="11522" width="43.42578125" customWidth="1"/>
    <col min="11523" max="11524" width="13.85546875" customWidth="1"/>
    <col min="11777" max="11777" width="14.42578125" customWidth="1"/>
    <col min="11778" max="11778" width="43.42578125" customWidth="1"/>
    <col min="11779" max="11780" width="13.85546875" customWidth="1"/>
    <col min="12033" max="12033" width="14.42578125" customWidth="1"/>
    <col min="12034" max="12034" width="43.42578125" customWidth="1"/>
    <col min="12035" max="12036" width="13.85546875" customWidth="1"/>
    <col min="12289" max="12289" width="14.42578125" customWidth="1"/>
    <col min="12290" max="12290" width="43.42578125" customWidth="1"/>
    <col min="12291" max="12292" width="13.85546875" customWidth="1"/>
    <col min="12545" max="12545" width="14.42578125" customWidth="1"/>
    <col min="12546" max="12546" width="43.42578125" customWidth="1"/>
    <col min="12547" max="12548" width="13.85546875" customWidth="1"/>
    <col min="12801" max="12801" width="14.42578125" customWidth="1"/>
    <col min="12802" max="12802" width="43.42578125" customWidth="1"/>
    <col min="12803" max="12804" width="13.85546875" customWidth="1"/>
    <col min="13057" max="13057" width="14.42578125" customWidth="1"/>
    <col min="13058" max="13058" width="43.42578125" customWidth="1"/>
    <col min="13059" max="13060" width="13.85546875" customWidth="1"/>
    <col min="13313" max="13313" width="14.42578125" customWidth="1"/>
    <col min="13314" max="13314" width="43.42578125" customWidth="1"/>
    <col min="13315" max="13316" width="13.85546875" customWidth="1"/>
    <col min="13569" max="13569" width="14.42578125" customWidth="1"/>
    <col min="13570" max="13570" width="43.42578125" customWidth="1"/>
    <col min="13571" max="13572" width="13.85546875" customWidth="1"/>
    <col min="13825" max="13825" width="14.42578125" customWidth="1"/>
    <col min="13826" max="13826" width="43.42578125" customWidth="1"/>
    <col min="13827" max="13828" width="13.85546875" customWidth="1"/>
    <col min="14081" max="14081" width="14.42578125" customWidth="1"/>
    <col min="14082" max="14082" width="43.42578125" customWidth="1"/>
    <col min="14083" max="14084" width="13.85546875" customWidth="1"/>
    <col min="14337" max="14337" width="14.42578125" customWidth="1"/>
    <col min="14338" max="14338" width="43.42578125" customWidth="1"/>
    <col min="14339" max="14340" width="13.85546875" customWidth="1"/>
    <col min="14593" max="14593" width="14.42578125" customWidth="1"/>
    <col min="14594" max="14594" width="43.42578125" customWidth="1"/>
    <col min="14595" max="14596" width="13.85546875" customWidth="1"/>
    <col min="14849" max="14849" width="14.42578125" customWidth="1"/>
    <col min="14850" max="14850" width="43.42578125" customWidth="1"/>
    <col min="14851" max="14852" width="13.85546875" customWidth="1"/>
    <col min="15105" max="15105" width="14.42578125" customWidth="1"/>
    <col min="15106" max="15106" width="43.42578125" customWidth="1"/>
    <col min="15107" max="15108" width="13.85546875" customWidth="1"/>
    <col min="15361" max="15361" width="14.42578125" customWidth="1"/>
    <col min="15362" max="15362" width="43.42578125" customWidth="1"/>
    <col min="15363" max="15364" width="13.85546875" customWidth="1"/>
    <col min="15617" max="15617" width="14.42578125" customWidth="1"/>
    <col min="15618" max="15618" width="43.42578125" customWidth="1"/>
    <col min="15619" max="15620" width="13.85546875" customWidth="1"/>
    <col min="15873" max="15873" width="14.42578125" customWidth="1"/>
    <col min="15874" max="15874" width="43.42578125" customWidth="1"/>
    <col min="15875" max="15876" width="13.85546875" customWidth="1"/>
    <col min="16129" max="16129" width="14.42578125" customWidth="1"/>
    <col min="16130" max="16130" width="43.42578125" customWidth="1"/>
    <col min="16131" max="16132" width="13.85546875" customWidth="1"/>
  </cols>
  <sheetData>
    <row r="1" spans="1:4" s="1" customFormat="1" ht="21" customHeight="1" x14ac:dyDescent="0.2">
      <c r="A1" s="11" t="s">
        <v>369</v>
      </c>
      <c r="B1" s="3"/>
      <c r="C1" s="3"/>
      <c r="D1" s="3"/>
    </row>
    <row r="2" spans="1:4" s="1" customFormat="1" ht="18.75" customHeight="1" x14ac:dyDescent="0.2">
      <c r="A2" s="83" t="s">
        <v>370</v>
      </c>
      <c r="B2" s="84"/>
      <c r="C2" s="84"/>
      <c r="D2" s="84"/>
    </row>
    <row r="3" spans="1:4" s="82" customFormat="1" ht="18.75" customHeight="1" x14ac:dyDescent="0.2">
      <c r="A3" s="83" t="s">
        <v>224</v>
      </c>
      <c r="B3" s="84"/>
      <c r="C3" s="84"/>
      <c r="D3" s="84"/>
    </row>
    <row r="4" spans="1:4" s="1" customFormat="1" ht="21.75" x14ac:dyDescent="0.2">
      <c r="A4" s="3"/>
      <c r="B4" s="3"/>
      <c r="C4" s="3"/>
      <c r="D4" s="10" t="s">
        <v>97</v>
      </c>
    </row>
    <row r="5" spans="1:4" s="1" customFormat="1" ht="17.25" customHeight="1" x14ac:dyDescent="0.2">
      <c r="A5" s="91" t="s">
        <v>164</v>
      </c>
      <c r="B5" s="6"/>
      <c r="C5" s="88" t="s">
        <v>79</v>
      </c>
      <c r="D5" s="150"/>
    </row>
    <row r="6" spans="1:4" s="1" customFormat="1" ht="15" customHeight="1" x14ac:dyDescent="0.2">
      <c r="A6" s="274" t="s">
        <v>63</v>
      </c>
      <c r="B6" s="90" t="s">
        <v>3</v>
      </c>
      <c r="C6" s="360" t="s">
        <v>4</v>
      </c>
      <c r="D6" s="360" t="s">
        <v>2</v>
      </c>
    </row>
    <row r="7" spans="1:4" s="1" customFormat="1" ht="15" customHeight="1" x14ac:dyDescent="0.2">
      <c r="A7" s="110">
        <v>2006</v>
      </c>
      <c r="B7" s="275"/>
      <c r="C7" s="361"/>
      <c r="D7" s="361"/>
    </row>
    <row r="8" spans="1:4" s="1" customFormat="1" ht="16.5" customHeight="1" x14ac:dyDescent="0.2">
      <c r="A8" s="140"/>
      <c r="B8" s="254" t="s">
        <v>371</v>
      </c>
      <c r="C8" s="276"/>
      <c r="D8" s="140"/>
    </row>
    <row r="9" spans="1:4" s="1" customFormat="1" ht="16.5" customHeight="1" x14ac:dyDescent="0.2">
      <c r="A9" s="277"/>
      <c r="B9" s="278" t="s">
        <v>372</v>
      </c>
      <c r="C9" s="279"/>
      <c r="D9" s="277"/>
    </row>
    <row r="10" spans="1:4" s="1" customFormat="1" ht="18.75" customHeight="1" x14ac:dyDescent="0.2">
      <c r="A10" s="100">
        <v>510008911</v>
      </c>
      <c r="B10" s="66" t="s">
        <v>373</v>
      </c>
      <c r="C10" s="113">
        <v>548870693</v>
      </c>
      <c r="D10" s="100">
        <v>629856112</v>
      </c>
    </row>
    <row r="11" spans="1:4" s="1" customFormat="1" ht="18.75" customHeight="1" x14ac:dyDescent="0.2">
      <c r="A11" s="100">
        <v>3265586</v>
      </c>
      <c r="B11" s="66" t="s">
        <v>374</v>
      </c>
      <c r="C11" s="113">
        <v>2838758</v>
      </c>
      <c r="D11" s="100">
        <v>4140634</v>
      </c>
    </row>
    <row r="12" spans="1:4" s="1" customFormat="1" ht="18.75" customHeight="1" x14ac:dyDescent="0.2">
      <c r="A12" s="100">
        <v>4081400</v>
      </c>
      <c r="B12" s="66" t="s">
        <v>375</v>
      </c>
      <c r="C12" s="99" t="s">
        <v>376</v>
      </c>
      <c r="D12" s="100">
        <v>4641146</v>
      </c>
    </row>
    <row r="13" spans="1:4" s="1" customFormat="1" ht="18.75" customHeight="1" x14ac:dyDescent="0.2">
      <c r="A13" s="100">
        <v>1001400</v>
      </c>
      <c r="B13" s="66" t="s">
        <v>377</v>
      </c>
      <c r="C13" s="100">
        <v>1001400</v>
      </c>
      <c r="D13" s="100">
        <v>1016400</v>
      </c>
    </row>
    <row r="14" spans="1:4" s="1" customFormat="1" ht="19.5" customHeight="1" x14ac:dyDescent="0.2">
      <c r="A14" s="112">
        <f>SUM(A10:A13)</f>
        <v>518357297</v>
      </c>
      <c r="B14" s="164" t="s">
        <v>378</v>
      </c>
      <c r="C14" s="112">
        <f>SUM(C10:C13)</f>
        <v>552710851</v>
      </c>
      <c r="D14" s="112">
        <f>SUM(D10:D13)</f>
        <v>639654292</v>
      </c>
    </row>
    <row r="15" spans="1:4" s="1" customFormat="1" ht="15" customHeight="1" x14ac:dyDescent="0.2">
      <c r="A15" s="112"/>
      <c r="B15" s="280" t="s">
        <v>379</v>
      </c>
      <c r="C15" s="96"/>
      <c r="D15" s="112"/>
    </row>
    <row r="16" spans="1:4" s="1" customFormat="1" ht="18" customHeight="1" x14ac:dyDescent="0.2">
      <c r="A16" s="100">
        <v>224327800</v>
      </c>
      <c r="B16" s="66" t="s">
        <v>380</v>
      </c>
      <c r="C16" s="113">
        <v>230525512</v>
      </c>
      <c r="D16" s="100">
        <v>240644481</v>
      </c>
    </row>
    <row r="17" spans="1:4" s="1" customFormat="1" ht="18" customHeight="1" x14ac:dyDescent="0.2">
      <c r="A17" s="100">
        <v>25135986</v>
      </c>
      <c r="B17" s="66" t="s">
        <v>381</v>
      </c>
      <c r="C17" s="113">
        <v>25918033</v>
      </c>
      <c r="D17" s="100">
        <v>26271721</v>
      </c>
    </row>
    <row r="18" spans="1:4" s="1" customFormat="1" ht="18" customHeight="1" x14ac:dyDescent="0.2">
      <c r="A18" s="100">
        <v>7487808</v>
      </c>
      <c r="B18" s="169" t="s">
        <v>382</v>
      </c>
      <c r="C18" s="113">
        <v>7784491</v>
      </c>
      <c r="D18" s="100">
        <v>7904376</v>
      </c>
    </row>
    <row r="19" spans="1:4" s="1" customFormat="1" ht="18" customHeight="1" x14ac:dyDescent="0.2">
      <c r="A19" s="100">
        <v>8154021</v>
      </c>
      <c r="B19" s="66" t="s">
        <v>383</v>
      </c>
      <c r="C19" s="113">
        <v>8455554</v>
      </c>
      <c r="D19" s="100">
        <v>8920313</v>
      </c>
    </row>
    <row r="20" spans="1:4" s="1" customFormat="1" ht="18" customHeight="1" x14ac:dyDescent="0.2">
      <c r="A20" s="100">
        <v>25813564</v>
      </c>
      <c r="B20" s="169" t="s">
        <v>384</v>
      </c>
      <c r="C20" s="113">
        <v>29324016</v>
      </c>
      <c r="D20" s="100">
        <v>30179254</v>
      </c>
    </row>
    <row r="21" spans="1:4" s="1" customFormat="1" ht="18" customHeight="1" x14ac:dyDescent="0.2">
      <c r="A21" s="100">
        <v>2332566</v>
      </c>
      <c r="B21" s="66" t="s">
        <v>385</v>
      </c>
      <c r="C21" s="113">
        <v>2849095</v>
      </c>
      <c r="D21" s="100">
        <v>2775390</v>
      </c>
    </row>
    <row r="22" spans="1:4" s="1" customFormat="1" ht="18" customHeight="1" x14ac:dyDescent="0.2">
      <c r="A22" s="100">
        <v>59389831</v>
      </c>
      <c r="B22" s="66" t="s">
        <v>386</v>
      </c>
      <c r="C22" s="113">
        <v>59370414</v>
      </c>
      <c r="D22" s="100">
        <v>69810477</v>
      </c>
    </row>
    <row r="23" spans="1:4" s="1" customFormat="1" ht="18" customHeight="1" x14ac:dyDescent="0.2">
      <c r="A23" s="100">
        <v>8258642</v>
      </c>
      <c r="B23" s="66" t="s">
        <v>387</v>
      </c>
      <c r="C23" s="113">
        <v>8253497</v>
      </c>
      <c r="D23" s="100">
        <v>12446234</v>
      </c>
    </row>
    <row r="24" spans="1:4" s="1" customFormat="1" ht="21" customHeight="1" x14ac:dyDescent="0.2">
      <c r="A24" s="112">
        <f>SUM(A16:A23)</f>
        <v>360900218</v>
      </c>
      <c r="B24" s="170" t="s">
        <v>388</v>
      </c>
      <c r="C24" s="96">
        <f>SUM(C16:C23)</f>
        <v>372480612</v>
      </c>
      <c r="D24" s="112">
        <f>SUM(D16:D23)</f>
        <v>398952246</v>
      </c>
    </row>
    <row r="25" spans="1:4" s="1" customFormat="1" ht="17.25" customHeight="1" x14ac:dyDescent="0.2">
      <c r="A25" s="112"/>
      <c r="B25" s="280" t="s">
        <v>389</v>
      </c>
      <c r="C25" s="96"/>
      <c r="D25" s="112"/>
    </row>
    <row r="26" spans="1:4" s="1" customFormat="1" ht="18" customHeight="1" x14ac:dyDescent="0.2">
      <c r="A26" s="100">
        <v>10363015</v>
      </c>
      <c r="B26" s="66" t="s">
        <v>390</v>
      </c>
      <c r="C26" s="113">
        <v>11616885</v>
      </c>
      <c r="D26" s="100">
        <v>10699478</v>
      </c>
    </row>
    <row r="27" spans="1:4" s="1" customFormat="1" ht="18" customHeight="1" x14ac:dyDescent="0.2">
      <c r="A27" s="100">
        <v>1631788</v>
      </c>
      <c r="B27" s="66" t="s">
        <v>391</v>
      </c>
      <c r="C27" s="113">
        <v>1664716</v>
      </c>
      <c r="D27" s="100">
        <v>1801891</v>
      </c>
    </row>
    <row r="28" spans="1:4" s="1" customFormat="1" ht="18" customHeight="1" x14ac:dyDescent="0.2">
      <c r="A28" s="100">
        <v>19439521</v>
      </c>
      <c r="B28" s="66" t="s">
        <v>392</v>
      </c>
      <c r="C28" s="113">
        <v>12676546</v>
      </c>
      <c r="D28" s="100">
        <v>28296224</v>
      </c>
    </row>
    <row r="29" spans="1:4" s="1" customFormat="1" ht="18" customHeight="1" x14ac:dyDescent="0.2">
      <c r="A29" s="100">
        <v>1745206</v>
      </c>
      <c r="B29" s="66" t="s">
        <v>393</v>
      </c>
      <c r="C29" s="113">
        <v>1362863</v>
      </c>
      <c r="D29" s="100">
        <v>1720382</v>
      </c>
    </row>
    <row r="30" spans="1:4" s="1" customFormat="1" ht="18" customHeight="1" x14ac:dyDescent="0.2">
      <c r="A30" s="100">
        <v>3649033</v>
      </c>
      <c r="B30" s="66" t="s">
        <v>394</v>
      </c>
      <c r="C30" s="113">
        <v>2549099</v>
      </c>
      <c r="D30" s="100">
        <v>4141571</v>
      </c>
    </row>
    <row r="31" spans="1:4" s="1" customFormat="1" ht="18" customHeight="1" x14ac:dyDescent="0.2">
      <c r="A31" s="100">
        <v>8532653</v>
      </c>
      <c r="B31" s="66" t="s">
        <v>395</v>
      </c>
      <c r="C31" s="113">
        <v>8436324</v>
      </c>
      <c r="D31" s="100">
        <v>10549741</v>
      </c>
    </row>
    <row r="32" spans="1:4" s="1" customFormat="1" ht="18" customHeight="1" x14ac:dyDescent="0.2">
      <c r="A32" s="100">
        <v>8227970</v>
      </c>
      <c r="B32" s="66" t="s">
        <v>396</v>
      </c>
      <c r="C32" s="113">
        <v>9936270</v>
      </c>
      <c r="D32" s="100">
        <v>9457825</v>
      </c>
    </row>
    <row r="33" spans="1:4" s="1" customFormat="1" ht="18" customHeight="1" x14ac:dyDescent="0.2">
      <c r="A33" s="100">
        <v>16430948</v>
      </c>
      <c r="B33" s="66" t="s">
        <v>397</v>
      </c>
      <c r="C33" s="113">
        <v>20720382</v>
      </c>
      <c r="D33" s="100">
        <v>25036123</v>
      </c>
    </row>
    <row r="34" spans="1:4" s="1" customFormat="1" ht="18" customHeight="1" x14ac:dyDescent="0.2">
      <c r="A34" s="100">
        <v>96163</v>
      </c>
      <c r="B34" s="66" t="s">
        <v>398</v>
      </c>
      <c r="C34" s="113">
        <v>80000</v>
      </c>
      <c r="D34" s="100">
        <v>286709</v>
      </c>
    </row>
    <row r="35" spans="1:4" s="1" customFormat="1" ht="18" customHeight="1" x14ac:dyDescent="0.2">
      <c r="A35" s="100">
        <v>1966640</v>
      </c>
      <c r="B35" s="66" t="s">
        <v>399</v>
      </c>
      <c r="C35" s="113">
        <v>2500000</v>
      </c>
      <c r="D35" s="100">
        <v>3394958</v>
      </c>
    </row>
    <row r="36" spans="1:4" s="1" customFormat="1" ht="18.75" customHeight="1" x14ac:dyDescent="0.2">
      <c r="A36" s="112">
        <f>SUM(A26:A35)</f>
        <v>72082937</v>
      </c>
      <c r="B36" s="164" t="s">
        <v>400</v>
      </c>
      <c r="C36" s="112">
        <f>SUM(C26:C35)</f>
        <v>71543085</v>
      </c>
      <c r="D36" s="112">
        <f>SUM(D26:D35)</f>
        <v>95384902</v>
      </c>
    </row>
    <row r="37" spans="1:4" s="1" customFormat="1" ht="18.75" customHeight="1" x14ac:dyDescent="0.2">
      <c r="A37" s="112">
        <v>276145286</v>
      </c>
      <c r="B37" s="281" t="s">
        <v>401</v>
      </c>
      <c r="C37" s="96">
        <v>57243148</v>
      </c>
      <c r="D37" s="112">
        <v>213853205</v>
      </c>
    </row>
    <row r="38" spans="1:4" s="1" customFormat="1" ht="18.75" customHeight="1" x14ac:dyDescent="0.2">
      <c r="A38" s="112">
        <f>SUM(A14+A24+A36+A37)</f>
        <v>1227485738</v>
      </c>
      <c r="B38" s="282" t="s">
        <v>402</v>
      </c>
      <c r="C38" s="112">
        <f>SUM(C14+C24+C36+C37)</f>
        <v>1053977696</v>
      </c>
      <c r="D38" s="112">
        <f>SUM(D14+D24+D36+D37)</f>
        <v>1347844645</v>
      </c>
    </row>
    <row r="39" spans="1:4" s="1" customFormat="1" ht="16.5" customHeight="1" x14ac:dyDescent="0.2">
      <c r="A39" s="112"/>
      <c r="B39" s="254" t="s">
        <v>403</v>
      </c>
      <c r="C39" s="96"/>
      <c r="D39" s="112"/>
    </row>
    <row r="40" spans="1:4" s="1" customFormat="1" ht="16.5" customHeight="1" x14ac:dyDescent="0.2">
      <c r="A40" s="100"/>
      <c r="B40" s="258" t="s">
        <v>404</v>
      </c>
      <c r="C40" s="113"/>
      <c r="D40" s="100"/>
    </row>
    <row r="41" spans="1:4" s="1" customFormat="1" ht="18" customHeight="1" x14ac:dyDescent="0.2">
      <c r="A41" s="100">
        <v>32621889</v>
      </c>
      <c r="B41" s="66" t="s">
        <v>405</v>
      </c>
      <c r="C41" s="113">
        <v>32026654</v>
      </c>
      <c r="D41" s="100">
        <v>34376283</v>
      </c>
    </row>
    <row r="42" spans="1:4" s="1" customFormat="1" ht="18" customHeight="1" x14ac:dyDescent="0.2">
      <c r="A42" s="100">
        <v>1918257</v>
      </c>
      <c r="B42" s="66" t="s">
        <v>406</v>
      </c>
      <c r="C42" s="113">
        <v>1595347</v>
      </c>
      <c r="D42" s="100">
        <v>2512869</v>
      </c>
    </row>
    <row r="43" spans="1:4" s="1" customFormat="1" ht="18" customHeight="1" x14ac:dyDescent="0.2">
      <c r="A43" s="283">
        <v>821215</v>
      </c>
      <c r="B43" s="74" t="s">
        <v>407</v>
      </c>
      <c r="C43" s="284">
        <v>627786</v>
      </c>
      <c r="D43" s="283">
        <v>1147095</v>
      </c>
    </row>
    <row r="44" spans="1:4" s="1" customFormat="1" ht="13.5" customHeight="1" x14ac:dyDescent="0.2">
      <c r="A44"/>
      <c r="B44"/>
      <c r="C44"/>
      <c r="D44"/>
    </row>
    <row r="45" spans="1:4" s="1" customFormat="1" ht="13.5" customHeight="1" x14ac:dyDescent="0.2">
      <c r="A45"/>
      <c r="B45" s="248" t="s">
        <v>494</v>
      </c>
      <c r="C45"/>
      <c r="D45"/>
    </row>
    <row r="46" spans="1:4" s="1" customFormat="1" ht="13.5" customHeight="1" x14ac:dyDescent="0.2">
      <c r="A46"/>
      <c r="B46"/>
      <c r="C46"/>
      <c r="D46"/>
    </row>
    <row r="47" spans="1:4" s="1" customFormat="1" ht="13.5" customHeight="1" x14ac:dyDescent="0.2">
      <c r="A47"/>
      <c r="B47"/>
      <c r="C47"/>
      <c r="D47"/>
    </row>
    <row r="48" spans="1:4" s="1" customFormat="1" ht="13.5" customHeight="1" x14ac:dyDescent="0.2">
      <c r="A48"/>
      <c r="B48"/>
      <c r="C48"/>
      <c r="D48"/>
    </row>
    <row r="49" spans="1:4" s="1" customFormat="1" ht="13.5" customHeight="1" x14ac:dyDescent="0.2">
      <c r="A49"/>
      <c r="B49"/>
      <c r="C49"/>
      <c r="D49"/>
    </row>
    <row r="51" spans="1:4" s="1" customFormat="1" ht="13.5" customHeight="1" x14ac:dyDescent="0.2">
      <c r="A51"/>
      <c r="B51"/>
      <c r="C51"/>
      <c r="D51"/>
    </row>
    <row r="52" spans="1:4" s="1" customFormat="1" ht="13.5" customHeight="1" x14ac:dyDescent="0.2">
      <c r="A52"/>
      <c r="B52"/>
      <c r="C52"/>
      <c r="D52"/>
    </row>
    <row r="53" spans="1:4" s="1" customFormat="1" ht="13.5" customHeight="1" x14ac:dyDescent="0.2">
      <c r="A53"/>
      <c r="B53"/>
      <c r="C53"/>
      <c r="D53"/>
    </row>
    <row r="54" spans="1:4" s="1" customFormat="1" ht="13.5" customHeight="1" x14ac:dyDescent="0.2">
      <c r="A54"/>
      <c r="B54"/>
      <c r="C54"/>
      <c r="D54"/>
    </row>
    <row r="55" spans="1:4" s="1" customFormat="1" ht="13.5" customHeight="1" x14ac:dyDescent="0.2">
      <c r="A55"/>
      <c r="B55"/>
      <c r="C55"/>
      <c r="D55"/>
    </row>
    <row r="56" spans="1:4" s="1" customFormat="1" ht="13.5" customHeight="1" x14ac:dyDescent="0.2">
      <c r="A56"/>
      <c r="B56"/>
      <c r="C56"/>
      <c r="D56"/>
    </row>
    <row r="57" spans="1:4" s="1" customFormat="1" ht="13.5" customHeight="1" x14ac:dyDescent="0.2">
      <c r="A57"/>
      <c r="B57"/>
      <c r="C57"/>
      <c r="D57"/>
    </row>
    <row r="58" spans="1:4" s="1" customFormat="1" ht="19.5" customHeight="1" x14ac:dyDescent="0.2">
      <c r="A58" s="143" t="s">
        <v>495</v>
      </c>
      <c r="B58" s="3"/>
      <c r="C58" s="3"/>
      <c r="D58" s="3"/>
    </row>
    <row r="59" spans="1:4" s="1" customFormat="1" ht="19.5" customHeight="1" x14ac:dyDescent="0.2">
      <c r="A59" s="139" t="s">
        <v>496</v>
      </c>
      <c r="B59" s="84"/>
      <c r="C59" s="84"/>
      <c r="D59" s="84"/>
    </row>
    <row r="60" spans="1:4" s="82" customFormat="1" ht="18.75" customHeight="1" x14ac:dyDescent="0.2">
      <c r="A60" s="83" t="s">
        <v>224</v>
      </c>
      <c r="B60" s="84"/>
      <c r="C60" s="84"/>
      <c r="D60" s="84"/>
    </row>
    <row r="61" spans="1:4" s="1" customFormat="1" ht="19.5" customHeight="1" x14ac:dyDescent="0.2">
      <c r="A61" s="3"/>
      <c r="B61" s="3"/>
      <c r="C61" s="3"/>
      <c r="D61" s="10" t="s">
        <v>97</v>
      </c>
    </row>
    <row r="62" spans="1:4" s="1" customFormat="1" ht="19.5" customHeight="1" x14ac:dyDescent="0.2">
      <c r="A62" s="91" t="s">
        <v>164</v>
      </c>
      <c r="B62" s="6"/>
      <c r="C62" s="88" t="s">
        <v>79</v>
      </c>
      <c r="D62" s="150"/>
    </row>
    <row r="63" spans="1:4" s="1" customFormat="1" ht="19.5" customHeight="1" x14ac:dyDescent="0.2">
      <c r="A63" s="274" t="s">
        <v>63</v>
      </c>
      <c r="B63" s="90" t="s">
        <v>3</v>
      </c>
      <c r="C63" s="360" t="s">
        <v>4</v>
      </c>
      <c r="D63" s="360" t="s">
        <v>2</v>
      </c>
    </row>
    <row r="64" spans="1:4" s="1" customFormat="1" ht="19.5" customHeight="1" x14ac:dyDescent="0.2">
      <c r="A64" s="110">
        <v>2006</v>
      </c>
      <c r="B64" s="382"/>
      <c r="C64" s="361"/>
      <c r="D64" s="361"/>
    </row>
    <row r="65" spans="1:4" s="1" customFormat="1" ht="19.5" customHeight="1" x14ac:dyDescent="0.2">
      <c r="A65" s="383"/>
      <c r="B65" s="384" t="s">
        <v>497</v>
      </c>
      <c r="C65" s="385"/>
      <c r="D65" s="89"/>
    </row>
    <row r="66" spans="1:4" s="1" customFormat="1" ht="18" customHeight="1" x14ac:dyDescent="0.2">
      <c r="A66" s="100">
        <v>6219331</v>
      </c>
      <c r="B66" s="66" t="s">
        <v>498</v>
      </c>
      <c r="C66" s="113">
        <v>7141873</v>
      </c>
      <c r="D66" s="100">
        <v>8115276</v>
      </c>
    </row>
    <row r="67" spans="1:4" s="1" customFormat="1" ht="18" customHeight="1" x14ac:dyDescent="0.2">
      <c r="A67" s="100">
        <v>6521945</v>
      </c>
      <c r="B67" s="66" t="s">
        <v>499</v>
      </c>
      <c r="C67" s="113">
        <v>7289100</v>
      </c>
      <c r="D67" s="100">
        <v>6966846</v>
      </c>
    </row>
    <row r="68" spans="1:4" s="1" customFormat="1" ht="18" customHeight="1" x14ac:dyDescent="0.2">
      <c r="A68" s="100">
        <v>4312083</v>
      </c>
      <c r="B68" s="66" t="s">
        <v>500</v>
      </c>
      <c r="C68" s="113">
        <v>3468589</v>
      </c>
      <c r="D68" s="100">
        <v>5027473</v>
      </c>
    </row>
    <row r="69" spans="1:4" s="1" customFormat="1" ht="18" customHeight="1" x14ac:dyDescent="0.2">
      <c r="A69" s="100">
        <v>1565717</v>
      </c>
      <c r="B69" s="66" t="s">
        <v>501</v>
      </c>
      <c r="C69" s="113">
        <v>1137506</v>
      </c>
      <c r="D69" s="100">
        <v>1790920</v>
      </c>
    </row>
    <row r="70" spans="1:4" s="1" customFormat="1" ht="18" customHeight="1" x14ac:dyDescent="0.2">
      <c r="A70" s="100">
        <v>2899046</v>
      </c>
      <c r="B70" s="66" t="s">
        <v>502</v>
      </c>
      <c r="C70" s="113">
        <v>2665173</v>
      </c>
      <c r="D70" s="100">
        <v>4722841</v>
      </c>
    </row>
    <row r="71" spans="1:4" s="1" customFormat="1" ht="18" customHeight="1" x14ac:dyDescent="0.2">
      <c r="A71" s="100">
        <v>1804079</v>
      </c>
      <c r="B71" s="66" t="s">
        <v>503</v>
      </c>
      <c r="C71" s="113">
        <v>1967415</v>
      </c>
      <c r="D71" s="100">
        <v>2154744</v>
      </c>
    </row>
    <row r="72" spans="1:4" s="1" customFormat="1" ht="18" customHeight="1" x14ac:dyDescent="0.2">
      <c r="A72" s="100">
        <v>2399007</v>
      </c>
      <c r="B72" s="169" t="s">
        <v>504</v>
      </c>
      <c r="C72" s="113">
        <v>4225900</v>
      </c>
      <c r="D72" s="100">
        <v>3429859</v>
      </c>
    </row>
    <row r="73" spans="1:4" s="1" customFormat="1" ht="18" customHeight="1" x14ac:dyDescent="0.2">
      <c r="A73" s="100">
        <v>99188</v>
      </c>
      <c r="B73" s="66" t="s">
        <v>505</v>
      </c>
      <c r="C73" s="113">
        <v>114252</v>
      </c>
      <c r="D73" s="100">
        <v>100447</v>
      </c>
    </row>
    <row r="74" spans="1:4" s="1" customFormat="1" ht="18" customHeight="1" x14ac:dyDescent="0.2">
      <c r="A74" s="100">
        <v>3042562</v>
      </c>
      <c r="B74" s="169" t="s">
        <v>506</v>
      </c>
      <c r="C74" s="113">
        <v>3117083</v>
      </c>
      <c r="D74" s="100">
        <v>3298936</v>
      </c>
    </row>
    <row r="75" spans="1:4" s="1" customFormat="1" ht="18" customHeight="1" x14ac:dyDescent="0.2">
      <c r="A75" s="100">
        <v>6878101</v>
      </c>
      <c r="B75" s="169" t="s">
        <v>507</v>
      </c>
      <c r="C75" s="113">
        <v>4740984</v>
      </c>
      <c r="D75" s="100">
        <v>6683912</v>
      </c>
    </row>
    <row r="76" spans="1:4" s="1" customFormat="1" ht="18" customHeight="1" x14ac:dyDescent="0.2">
      <c r="A76" s="100">
        <v>1980485</v>
      </c>
      <c r="B76" s="66" t="s">
        <v>508</v>
      </c>
      <c r="C76" s="113">
        <v>1619665</v>
      </c>
      <c r="D76" s="100">
        <v>2305924</v>
      </c>
    </row>
    <row r="77" spans="1:4" s="1" customFormat="1" ht="18" customHeight="1" x14ac:dyDescent="0.2">
      <c r="A77" s="100">
        <v>15814437</v>
      </c>
      <c r="B77" s="66" t="s">
        <v>509</v>
      </c>
      <c r="C77" s="113">
        <v>4008198</v>
      </c>
      <c r="D77" s="100">
        <v>16920685</v>
      </c>
    </row>
    <row r="78" spans="1:4" s="1" customFormat="1" ht="19.5" customHeight="1" x14ac:dyDescent="0.2">
      <c r="A78" s="136">
        <f>SUM(A41:A43,A66:A77)</f>
        <v>88897342</v>
      </c>
      <c r="B78" s="174" t="s">
        <v>510</v>
      </c>
      <c r="C78" s="386">
        <f>SUM(C41:C77)</f>
        <v>75745525</v>
      </c>
      <c r="D78" s="136">
        <f>SUM(D41:D77)</f>
        <v>99554110</v>
      </c>
    </row>
    <row r="79" spans="1:4" s="1" customFormat="1" ht="19.5" customHeight="1" x14ac:dyDescent="0.2">
      <c r="A79" s="112"/>
      <c r="B79" s="387" t="s">
        <v>511</v>
      </c>
      <c r="C79" s="96"/>
      <c r="D79" s="112"/>
    </row>
    <row r="80" spans="1:4" s="1" customFormat="1" ht="18" customHeight="1" x14ac:dyDescent="0.2">
      <c r="A80" s="100">
        <v>200495</v>
      </c>
      <c r="B80" s="66" t="s">
        <v>512</v>
      </c>
      <c r="C80" s="113">
        <v>70400</v>
      </c>
      <c r="D80" s="100">
        <v>214791</v>
      </c>
    </row>
    <row r="81" spans="1:4" s="1" customFormat="1" ht="18" customHeight="1" x14ac:dyDescent="0.2">
      <c r="A81" s="100">
        <v>9364524</v>
      </c>
      <c r="B81" s="66" t="s">
        <v>513</v>
      </c>
      <c r="C81" s="113">
        <v>10465725</v>
      </c>
      <c r="D81" s="100">
        <v>10172192</v>
      </c>
    </row>
    <row r="82" spans="1:4" s="1" customFormat="1" ht="18" customHeight="1" x14ac:dyDescent="0.2">
      <c r="A82" s="100">
        <v>14535005</v>
      </c>
      <c r="B82" s="66" t="s">
        <v>514</v>
      </c>
      <c r="C82" s="113">
        <v>14614762</v>
      </c>
      <c r="D82" s="100">
        <v>17227354</v>
      </c>
    </row>
    <row r="83" spans="1:4" s="1" customFormat="1" ht="18" customHeight="1" x14ac:dyDescent="0.2">
      <c r="A83" s="100">
        <v>1062802</v>
      </c>
      <c r="B83" s="66" t="s">
        <v>515</v>
      </c>
      <c r="C83" s="113">
        <v>962961</v>
      </c>
      <c r="D83" s="100">
        <v>1042760</v>
      </c>
    </row>
    <row r="84" spans="1:4" s="1" customFormat="1" ht="18" customHeight="1" x14ac:dyDescent="0.2">
      <c r="A84" s="100">
        <v>99288</v>
      </c>
      <c r="B84" s="66" t="s">
        <v>516</v>
      </c>
      <c r="C84" s="113">
        <v>135471</v>
      </c>
      <c r="D84" s="100">
        <v>69527</v>
      </c>
    </row>
    <row r="85" spans="1:4" s="1" customFormat="1" ht="18" customHeight="1" x14ac:dyDescent="0.2">
      <c r="A85" s="100">
        <v>9279208</v>
      </c>
      <c r="B85" s="66" t="s">
        <v>517</v>
      </c>
      <c r="C85" s="113">
        <v>3888846</v>
      </c>
      <c r="D85" s="100">
        <v>9057570</v>
      </c>
    </row>
    <row r="86" spans="1:4" s="1" customFormat="1" ht="18" customHeight="1" x14ac:dyDescent="0.2">
      <c r="A86" s="100">
        <v>902184</v>
      </c>
      <c r="B86" s="66" t="s">
        <v>518</v>
      </c>
      <c r="C86" s="113">
        <v>714006</v>
      </c>
      <c r="D86" s="100">
        <v>1017172</v>
      </c>
    </row>
    <row r="87" spans="1:4" s="1" customFormat="1" ht="18" customHeight="1" x14ac:dyDescent="0.2">
      <c r="A87" s="100">
        <v>883852</v>
      </c>
      <c r="B87" s="66" t="s">
        <v>519</v>
      </c>
      <c r="C87" s="113">
        <v>1146368</v>
      </c>
      <c r="D87" s="100">
        <v>1004470</v>
      </c>
    </row>
    <row r="88" spans="1:4" s="1" customFormat="1" ht="18" customHeight="1" x14ac:dyDescent="0.2">
      <c r="A88" s="100">
        <v>3928444</v>
      </c>
      <c r="B88" s="66" t="s">
        <v>520</v>
      </c>
      <c r="C88" s="113">
        <v>2846721</v>
      </c>
      <c r="D88" s="100">
        <v>4959563</v>
      </c>
    </row>
    <row r="89" spans="1:4" s="1" customFormat="1" ht="18" customHeight="1" x14ac:dyDescent="0.2">
      <c r="A89" s="100">
        <v>5748436</v>
      </c>
      <c r="B89" s="66" t="s">
        <v>521</v>
      </c>
      <c r="C89" s="113">
        <v>5561523</v>
      </c>
      <c r="D89" s="100">
        <v>7215970</v>
      </c>
    </row>
    <row r="90" spans="1:4" s="1" customFormat="1" ht="18" customHeight="1" x14ac:dyDescent="0.2">
      <c r="A90" s="100">
        <v>2046327</v>
      </c>
      <c r="B90" s="66" t="s">
        <v>522</v>
      </c>
      <c r="C90" s="113">
        <v>2081722</v>
      </c>
      <c r="D90" s="100">
        <v>2110256</v>
      </c>
    </row>
    <row r="91" spans="1:4" s="1" customFormat="1" ht="18" customHeight="1" x14ac:dyDescent="0.2">
      <c r="A91" s="100">
        <v>499757</v>
      </c>
      <c r="B91" s="66" t="s">
        <v>523</v>
      </c>
      <c r="C91" s="113">
        <v>1272351</v>
      </c>
      <c r="D91" s="100">
        <v>400841</v>
      </c>
    </row>
    <row r="92" spans="1:4" s="1" customFormat="1" ht="18" customHeight="1" x14ac:dyDescent="0.2">
      <c r="A92" s="100">
        <v>8295926</v>
      </c>
      <c r="B92" s="66" t="s">
        <v>524</v>
      </c>
      <c r="C92" s="113">
        <v>6866346</v>
      </c>
      <c r="D92" s="100">
        <v>10350592</v>
      </c>
    </row>
    <row r="93" spans="1:4" s="1" customFormat="1" ht="18" customHeight="1" x14ac:dyDescent="0.2">
      <c r="A93" s="100">
        <v>1338444</v>
      </c>
      <c r="B93" s="66" t="s">
        <v>525</v>
      </c>
      <c r="C93" s="113">
        <v>1165266</v>
      </c>
      <c r="D93" s="100">
        <v>1286706</v>
      </c>
    </row>
    <row r="94" spans="1:4" s="1" customFormat="1" ht="18" customHeight="1" x14ac:dyDescent="0.2">
      <c r="A94" s="100">
        <v>2735141</v>
      </c>
      <c r="B94" s="66" t="s">
        <v>526</v>
      </c>
      <c r="C94" s="113">
        <v>1901613</v>
      </c>
      <c r="D94" s="100">
        <v>2761810</v>
      </c>
    </row>
    <row r="95" spans="1:4" s="1" customFormat="1" ht="18" customHeight="1" x14ac:dyDescent="0.2">
      <c r="A95" s="283">
        <v>3682706</v>
      </c>
      <c r="B95" s="246" t="s">
        <v>527</v>
      </c>
      <c r="C95" s="284">
        <v>3281797</v>
      </c>
      <c r="D95" s="283">
        <v>4494753</v>
      </c>
    </row>
    <row r="96" spans="1:4" s="1" customFormat="1" ht="18" customHeight="1" x14ac:dyDescent="0.2">
      <c r="A96"/>
      <c r="B96"/>
      <c r="C96"/>
      <c r="D96"/>
    </row>
    <row r="97" spans="1:4" s="1" customFormat="1" ht="18" customHeight="1" x14ac:dyDescent="0.2">
      <c r="A97"/>
      <c r="B97" s="240" t="s">
        <v>528</v>
      </c>
      <c r="C97"/>
      <c r="D97"/>
    </row>
    <row r="98" spans="1:4" s="1" customFormat="1" ht="18.75" customHeight="1" x14ac:dyDescent="0.2">
      <c r="A98"/>
      <c r="B98"/>
      <c r="C98"/>
      <c r="D98"/>
    </row>
    <row r="99" spans="1:4" s="1" customFormat="1" ht="12.75" customHeight="1" x14ac:dyDescent="0.2">
      <c r="A99" s="388"/>
      <c r="B99" s="133"/>
      <c r="C99" s="388"/>
      <c r="D99" s="389"/>
    </row>
    <row r="100" spans="1:4" s="1" customFormat="1" ht="12.75" customHeight="1" x14ac:dyDescent="0.2">
      <c r="A100" s="388"/>
      <c r="B100" s="133"/>
      <c r="C100" s="388"/>
      <c r="D100" s="389"/>
    </row>
    <row r="101" spans="1:4" s="1" customFormat="1" ht="12.75" customHeight="1" x14ac:dyDescent="0.2">
      <c r="A101" s="388"/>
      <c r="B101" s="133"/>
      <c r="C101" s="388"/>
      <c r="D101" s="389"/>
    </row>
    <row r="102" spans="1:4" s="1" customFormat="1" ht="12.75" customHeight="1" x14ac:dyDescent="0.2">
      <c r="A102" s="388"/>
      <c r="B102" s="133"/>
      <c r="C102" s="388"/>
      <c r="D102" s="389"/>
    </row>
    <row r="103" spans="1:4" s="1" customFormat="1" ht="12.75" customHeight="1" x14ac:dyDescent="0.2">
      <c r="A103" s="388"/>
      <c r="B103" s="133"/>
      <c r="C103" s="388"/>
      <c r="D103" s="389"/>
    </row>
    <row r="104" spans="1:4" s="1" customFormat="1" ht="16.5" customHeight="1" x14ac:dyDescent="0.2">
      <c r="A104" s="388"/>
      <c r="B104" s="390"/>
      <c r="C104" s="388"/>
      <c r="D104" s="389"/>
    </row>
    <row r="105" spans="1:4" s="1" customFormat="1" ht="12.75" customHeight="1" x14ac:dyDescent="0.2">
      <c r="A105" s="388"/>
      <c r="B105" s="133"/>
      <c r="C105" s="388"/>
      <c r="D105" s="389"/>
    </row>
    <row r="106" spans="1:4" s="1" customFormat="1" ht="12.75" customHeight="1" x14ac:dyDescent="0.2">
      <c r="A106" s="388"/>
      <c r="B106" s="133"/>
      <c r="C106" s="388"/>
      <c r="D106" s="389"/>
    </row>
    <row r="107" spans="1:4" s="1" customFormat="1" ht="12.75" customHeight="1" x14ac:dyDescent="0.2">
      <c r="A107" s="388"/>
      <c r="B107" s="133"/>
      <c r="C107" s="388"/>
      <c r="D107" s="389"/>
    </row>
    <row r="108" spans="1:4" s="1" customFormat="1" ht="12.75" customHeight="1" x14ac:dyDescent="0.2">
      <c r="A108" s="388"/>
      <c r="B108" s="133"/>
      <c r="C108" s="388"/>
      <c r="D108" s="389"/>
    </row>
    <row r="109" spans="1:4" s="1" customFormat="1" ht="12.75" customHeight="1" x14ac:dyDescent="0.2">
      <c r="A109" s="388"/>
      <c r="B109" s="133"/>
      <c r="C109" s="388"/>
      <c r="D109" s="389"/>
    </row>
    <row r="110" spans="1:4" s="1" customFormat="1" ht="12.75" customHeight="1" x14ac:dyDescent="0.2">
      <c r="A110" s="388"/>
      <c r="B110" s="133"/>
      <c r="C110" s="388"/>
      <c r="D110" s="389"/>
    </row>
    <row r="111" spans="1:4" s="1" customFormat="1" ht="12.75" customHeight="1" x14ac:dyDescent="0.2">
      <c r="A111" s="388"/>
      <c r="B111" s="133"/>
      <c r="C111" s="388"/>
      <c r="D111" s="389"/>
    </row>
    <row r="112" spans="1:4" s="1" customFormat="1" ht="12.75" customHeight="1" x14ac:dyDescent="0.2">
      <c r="A112" s="388"/>
      <c r="B112" s="133"/>
      <c r="C112" s="388"/>
      <c r="D112" s="389"/>
    </row>
    <row r="113" spans="1:4" s="1" customFormat="1" ht="12.75" customHeight="1" x14ac:dyDescent="0.2">
      <c r="A113" s="388"/>
      <c r="B113" s="133"/>
      <c r="C113" s="388"/>
      <c r="D113" s="389"/>
    </row>
    <row r="114" spans="1:4" s="1" customFormat="1" ht="19.5" customHeight="1" x14ac:dyDescent="0.2">
      <c r="A114" s="143" t="s">
        <v>495</v>
      </c>
      <c r="B114" s="3"/>
      <c r="C114" s="3"/>
      <c r="D114" s="3"/>
    </row>
    <row r="115" spans="1:4" s="1" customFormat="1" ht="19.5" customHeight="1" x14ac:dyDescent="0.2">
      <c r="A115" s="139" t="s">
        <v>496</v>
      </c>
      <c r="B115" s="84"/>
      <c r="C115" s="84"/>
      <c r="D115" s="84"/>
    </row>
    <row r="116" spans="1:4" s="82" customFormat="1" ht="18.75" customHeight="1" x14ac:dyDescent="0.2">
      <c r="A116" s="83" t="s">
        <v>224</v>
      </c>
      <c r="B116" s="84"/>
      <c r="C116" s="84"/>
      <c r="D116" s="84"/>
    </row>
    <row r="117" spans="1:4" s="1" customFormat="1" ht="18" customHeight="1" x14ac:dyDescent="0.2">
      <c r="A117" s="3"/>
      <c r="B117" s="3"/>
      <c r="C117" s="3"/>
      <c r="D117" s="10" t="s">
        <v>97</v>
      </c>
    </row>
    <row r="118" spans="1:4" s="1" customFormat="1" ht="19.5" customHeight="1" x14ac:dyDescent="0.2">
      <c r="A118" s="91" t="s">
        <v>164</v>
      </c>
      <c r="B118" s="6"/>
      <c r="C118" s="88" t="s">
        <v>79</v>
      </c>
      <c r="D118" s="150"/>
    </row>
    <row r="119" spans="1:4" s="1" customFormat="1" ht="19.5" customHeight="1" x14ac:dyDescent="0.2">
      <c r="A119" s="274" t="s">
        <v>63</v>
      </c>
      <c r="B119" s="90" t="s">
        <v>3</v>
      </c>
      <c r="C119" s="360" t="s">
        <v>4</v>
      </c>
      <c r="D119" s="360" t="s">
        <v>2</v>
      </c>
    </row>
    <row r="120" spans="1:4" s="1" customFormat="1" ht="19.5" customHeight="1" x14ac:dyDescent="0.2">
      <c r="A120" s="110">
        <v>2006</v>
      </c>
      <c r="B120" s="382"/>
      <c r="C120" s="361"/>
      <c r="D120" s="361"/>
    </row>
    <row r="121" spans="1:4" s="1" customFormat="1" ht="19.5" customHeight="1" x14ac:dyDescent="0.2">
      <c r="A121" s="383"/>
      <c r="B121" s="391" t="s">
        <v>529</v>
      </c>
      <c r="C121" s="385"/>
      <c r="D121" s="89"/>
    </row>
    <row r="122" spans="1:4" s="1" customFormat="1" ht="19.5" customHeight="1" x14ac:dyDescent="0.2">
      <c r="A122" s="100">
        <v>2163300</v>
      </c>
      <c r="B122" s="66" t="s">
        <v>530</v>
      </c>
      <c r="C122" s="113">
        <v>799687</v>
      </c>
      <c r="D122" s="100">
        <v>3182262</v>
      </c>
    </row>
    <row r="123" spans="1:4" s="1" customFormat="1" ht="19.5" customHeight="1" x14ac:dyDescent="0.2">
      <c r="A123" s="100">
        <v>15948672</v>
      </c>
      <c r="B123" s="392" t="s">
        <v>531</v>
      </c>
      <c r="C123" s="393">
        <v>7760872</v>
      </c>
      <c r="D123" s="100">
        <v>19434391</v>
      </c>
    </row>
    <row r="124" spans="1:4" s="1" customFormat="1" ht="19.5" customHeight="1" x14ac:dyDescent="0.2">
      <c r="A124" s="100">
        <v>2985498</v>
      </c>
      <c r="B124" s="392" t="s">
        <v>532</v>
      </c>
      <c r="C124" s="393">
        <v>214209</v>
      </c>
      <c r="D124" s="100">
        <v>889058</v>
      </c>
    </row>
    <row r="125" spans="1:4" s="1" customFormat="1" ht="18.75" customHeight="1" x14ac:dyDescent="0.2">
      <c r="A125" s="100">
        <v>24642234</v>
      </c>
      <c r="B125" s="169" t="s">
        <v>533</v>
      </c>
      <c r="C125" s="113">
        <v>25809086</v>
      </c>
      <c r="D125" s="100">
        <v>26664390</v>
      </c>
    </row>
    <row r="126" spans="1:4" s="1" customFormat="1" ht="18.75" customHeight="1" x14ac:dyDescent="0.2">
      <c r="A126" s="100">
        <v>137931</v>
      </c>
      <c r="B126" s="66" t="s">
        <v>534</v>
      </c>
      <c r="C126" s="113">
        <v>135000</v>
      </c>
      <c r="D126" s="113">
        <v>141667</v>
      </c>
    </row>
    <row r="127" spans="1:4" s="1" customFormat="1" ht="18.75" customHeight="1" x14ac:dyDescent="0.2">
      <c r="A127" s="100">
        <v>77487</v>
      </c>
      <c r="B127" s="66" t="s">
        <v>535</v>
      </c>
      <c r="C127" s="113">
        <v>65000</v>
      </c>
      <c r="D127" s="100">
        <v>79115</v>
      </c>
    </row>
    <row r="128" spans="1:4" s="1" customFormat="1" ht="18.75" customHeight="1" x14ac:dyDescent="0.2">
      <c r="A128" s="100">
        <v>5052782</v>
      </c>
      <c r="B128" s="66" t="s">
        <v>536</v>
      </c>
      <c r="C128" s="113">
        <v>676537</v>
      </c>
      <c r="D128" s="100">
        <v>1034348</v>
      </c>
    </row>
    <row r="129" spans="1:4" s="1" customFormat="1" ht="18.75" customHeight="1" x14ac:dyDescent="0.2">
      <c r="A129" s="100">
        <v>7366252</v>
      </c>
      <c r="B129" s="66" t="s">
        <v>537</v>
      </c>
      <c r="C129" s="113">
        <v>7732889</v>
      </c>
      <c r="D129" s="100">
        <v>8004473</v>
      </c>
    </row>
    <row r="130" spans="1:4" s="1" customFormat="1" ht="18.75" customHeight="1" x14ac:dyDescent="0.2">
      <c r="A130" s="100">
        <v>67349279</v>
      </c>
      <c r="B130" s="66" t="s">
        <v>538</v>
      </c>
      <c r="C130" s="113">
        <v>18684511</v>
      </c>
      <c r="D130" s="100">
        <v>76688984</v>
      </c>
    </row>
    <row r="131" spans="1:4" s="1" customFormat="1" ht="18.75" customHeight="1" x14ac:dyDescent="0.2">
      <c r="A131" s="100">
        <v>11386</v>
      </c>
      <c r="B131" s="66" t="s">
        <v>539</v>
      </c>
      <c r="C131" s="113">
        <v>13839</v>
      </c>
      <c r="D131" s="100">
        <v>72960</v>
      </c>
    </row>
    <row r="132" spans="1:4" s="1" customFormat="1" ht="18.75" customHeight="1" x14ac:dyDescent="0.2">
      <c r="A132" s="100">
        <v>1109314</v>
      </c>
      <c r="B132" s="169" t="s">
        <v>540</v>
      </c>
      <c r="C132" s="113">
        <v>1258984</v>
      </c>
      <c r="D132" s="100">
        <v>1420986</v>
      </c>
    </row>
    <row r="133" spans="1:4" s="1" customFormat="1" ht="18.75" customHeight="1" x14ac:dyDescent="0.2">
      <c r="A133" s="100">
        <v>4743482</v>
      </c>
      <c r="B133" s="66" t="s">
        <v>541</v>
      </c>
      <c r="C133" s="113">
        <v>3164000</v>
      </c>
      <c r="D133" s="100">
        <v>9419808</v>
      </c>
    </row>
    <row r="134" spans="1:4" s="1" customFormat="1" ht="18.75" customHeight="1" x14ac:dyDescent="0.2">
      <c r="A134" s="100">
        <v>25690004</v>
      </c>
      <c r="B134" s="66" t="s">
        <v>542</v>
      </c>
      <c r="C134" s="113">
        <v>11307250</v>
      </c>
      <c r="D134" s="100">
        <v>19330868</v>
      </c>
    </row>
    <row r="135" spans="1:4" s="1" customFormat="1" ht="18.75" customHeight="1" x14ac:dyDescent="0.2">
      <c r="A135" s="97">
        <v>13543253</v>
      </c>
      <c r="B135" s="169" t="s">
        <v>543</v>
      </c>
      <c r="C135" s="101">
        <v>12487618</v>
      </c>
      <c r="D135" s="97">
        <v>13964906</v>
      </c>
    </row>
    <row r="136" spans="1:4" s="1" customFormat="1" ht="18.75" customHeight="1" x14ac:dyDescent="0.2">
      <c r="A136" s="97">
        <v>36352</v>
      </c>
      <c r="B136" s="66" t="s">
        <v>544</v>
      </c>
      <c r="C136" s="113">
        <v>38638</v>
      </c>
      <c r="D136" s="97">
        <v>49103</v>
      </c>
    </row>
    <row r="137" spans="1:4" s="1" customFormat="1" ht="18.75" customHeight="1" x14ac:dyDescent="0.2">
      <c r="A137" s="97">
        <v>93976</v>
      </c>
      <c r="B137" s="66" t="s">
        <v>545</v>
      </c>
      <c r="C137" s="113">
        <v>158500</v>
      </c>
      <c r="D137" s="97">
        <v>156267</v>
      </c>
    </row>
    <row r="138" spans="1:4" s="1" customFormat="1" ht="19.5" customHeight="1" x14ac:dyDescent="0.2">
      <c r="A138" s="112">
        <f>SUM(A80:A95,A122:A137)</f>
        <v>235553741</v>
      </c>
      <c r="B138" s="164" t="s">
        <v>546</v>
      </c>
      <c r="C138" s="96">
        <f>SUM(C80:C137)</f>
        <v>147282498</v>
      </c>
      <c r="D138" s="96">
        <f>SUM(D80:D137)</f>
        <v>253919913</v>
      </c>
    </row>
    <row r="139" spans="1:4" s="1" customFormat="1" ht="18.75" customHeight="1" x14ac:dyDescent="0.2">
      <c r="A139" s="112"/>
      <c r="B139" s="387" t="s">
        <v>547</v>
      </c>
      <c r="C139" s="96"/>
      <c r="D139" s="112"/>
    </row>
    <row r="140" spans="1:4" s="1" customFormat="1" ht="18.75" customHeight="1" x14ac:dyDescent="0.2">
      <c r="A140" s="100">
        <v>6133168</v>
      </c>
      <c r="B140" s="66" t="s">
        <v>548</v>
      </c>
      <c r="C140" s="113">
        <v>5511102</v>
      </c>
      <c r="D140" s="100">
        <v>6118153</v>
      </c>
    </row>
    <row r="141" spans="1:4" s="1" customFormat="1" ht="18.75" customHeight="1" x14ac:dyDescent="0.2">
      <c r="A141" s="100">
        <v>38519684</v>
      </c>
      <c r="B141" s="169" t="s">
        <v>549</v>
      </c>
      <c r="C141" s="113">
        <v>21750607</v>
      </c>
      <c r="D141" s="100">
        <v>32411445</v>
      </c>
    </row>
    <row r="142" spans="1:4" s="1" customFormat="1" ht="18.75" customHeight="1" x14ac:dyDescent="0.2">
      <c r="A142" s="100">
        <v>12679125</v>
      </c>
      <c r="B142" s="66" t="s">
        <v>550</v>
      </c>
      <c r="C142" s="113">
        <v>8153363</v>
      </c>
      <c r="D142" s="100">
        <v>13321979</v>
      </c>
    </row>
    <row r="143" spans="1:4" s="1" customFormat="1" ht="18.75" customHeight="1" x14ac:dyDescent="0.2">
      <c r="A143" s="99" t="s">
        <v>376</v>
      </c>
      <c r="B143" s="66" t="s">
        <v>551</v>
      </c>
      <c r="C143" s="99" t="s">
        <v>376</v>
      </c>
      <c r="D143" s="100">
        <v>236075</v>
      </c>
    </row>
    <row r="144" spans="1:4" s="1" customFormat="1" ht="19.5" customHeight="1" x14ac:dyDescent="0.2">
      <c r="A144" s="112">
        <f>SUM(A140:A142)</f>
        <v>57331977</v>
      </c>
      <c r="B144" s="164" t="s">
        <v>552</v>
      </c>
      <c r="C144" s="96">
        <f>SUM(C140:C142)</f>
        <v>35415072</v>
      </c>
      <c r="D144" s="112">
        <f>SUM(D140:D143)</f>
        <v>52087652</v>
      </c>
    </row>
    <row r="145" spans="1:5" s="1" customFormat="1" ht="19.5" customHeight="1" x14ac:dyDescent="0.2">
      <c r="A145" s="136">
        <f>SUM(A78+A138+A144)</f>
        <v>381783060</v>
      </c>
      <c r="B145" s="394" t="s">
        <v>553</v>
      </c>
      <c r="C145" s="386">
        <f>SUM(C78+C138+C144)</f>
        <v>258443095</v>
      </c>
      <c r="D145" s="386">
        <f>SUM(D78+D138+D144)</f>
        <v>405561675</v>
      </c>
    </row>
    <row r="146" spans="1:5" s="1" customFormat="1" ht="18" customHeight="1" x14ac:dyDescent="0.2">
      <c r="A146" s="112"/>
      <c r="B146" s="254" t="s">
        <v>554</v>
      </c>
      <c r="C146" s="96"/>
      <c r="D146" s="112"/>
    </row>
    <row r="147" spans="1:5" s="1" customFormat="1" ht="18" customHeight="1" x14ac:dyDescent="0.2">
      <c r="A147" s="100"/>
      <c r="B147" s="258" t="s">
        <v>555</v>
      </c>
      <c r="C147" s="113"/>
      <c r="D147" s="100"/>
    </row>
    <row r="148" spans="1:5" s="1" customFormat="1" ht="18" customHeight="1" x14ac:dyDescent="0.2">
      <c r="A148" s="100"/>
      <c r="B148" s="258" t="s">
        <v>556</v>
      </c>
      <c r="C148" s="113"/>
      <c r="D148" s="100"/>
    </row>
    <row r="149" spans="1:5" s="1" customFormat="1" ht="18.75" customHeight="1" x14ac:dyDescent="0.2">
      <c r="A149" s="100">
        <v>11321196</v>
      </c>
      <c r="B149" s="169" t="s">
        <v>557</v>
      </c>
      <c r="C149" s="113">
        <v>4692000</v>
      </c>
      <c r="D149" s="100">
        <v>12781435</v>
      </c>
    </row>
    <row r="150" spans="1:5" s="1" customFormat="1" ht="18.75" customHeight="1" x14ac:dyDescent="0.2">
      <c r="A150" s="283">
        <v>32187102</v>
      </c>
      <c r="B150" s="66" t="s">
        <v>558</v>
      </c>
      <c r="C150" s="113">
        <v>747000</v>
      </c>
      <c r="D150" s="100">
        <v>986517</v>
      </c>
    </row>
    <row r="151" spans="1:5" s="1" customFormat="1" ht="21" customHeight="1" x14ac:dyDescent="0.2">
      <c r="A151" s="283">
        <f>SUM(A149:A150)</f>
        <v>43508298</v>
      </c>
      <c r="B151" s="174" t="s">
        <v>559</v>
      </c>
      <c r="C151" s="386">
        <f>SUM(C149:C150)</f>
        <v>5439000</v>
      </c>
      <c r="D151" s="386">
        <f>SUM(D149:D150)</f>
        <v>13767952</v>
      </c>
    </row>
    <row r="152" spans="1:5" s="1" customFormat="1" ht="23.25" x14ac:dyDescent="0.2">
      <c r="A152" s="389"/>
      <c r="B152" s="395"/>
      <c r="C152" s="389"/>
      <c r="D152" s="389"/>
    </row>
    <row r="153" spans="1:5" s="1" customFormat="1" ht="18" customHeight="1" x14ac:dyDescent="0.2">
      <c r="A153"/>
      <c r="B153" s="248" t="s">
        <v>560</v>
      </c>
      <c r="C153"/>
      <c r="D153"/>
      <c r="E153" s="82"/>
    </row>
    <row r="154" spans="1:5" s="1" customFormat="1" ht="13.5" customHeight="1" x14ac:dyDescent="0.2">
      <c r="A154"/>
      <c r="B154"/>
      <c r="C154"/>
      <c r="D154"/>
      <c r="E154"/>
    </row>
    <row r="155" spans="1:5" s="1" customFormat="1" ht="13.5" customHeight="1" x14ac:dyDescent="0.2">
      <c r="A155"/>
      <c r="B155"/>
      <c r="C155"/>
      <c r="D155"/>
      <c r="E155"/>
    </row>
    <row r="156" spans="1:5" s="1" customFormat="1" x14ac:dyDescent="0.2">
      <c r="A156"/>
      <c r="B156"/>
      <c r="C156"/>
      <c r="D156"/>
    </row>
    <row r="157" spans="1:5" s="1" customFormat="1" ht="17.25" customHeight="1" x14ac:dyDescent="0.2">
      <c r="A157"/>
      <c r="B157"/>
      <c r="C157"/>
      <c r="D157"/>
    </row>
    <row r="159" spans="1:5" s="1" customFormat="1" x14ac:dyDescent="0.2">
      <c r="A159"/>
      <c r="B159"/>
      <c r="C159"/>
      <c r="D159"/>
    </row>
    <row r="160" spans="1:5" s="1" customFormat="1" ht="15.75" customHeight="1" x14ac:dyDescent="0.2">
      <c r="A160"/>
      <c r="B160"/>
      <c r="C160"/>
      <c r="D160"/>
    </row>
    <row r="161" spans="1:4" s="1" customFormat="1" ht="15.75" customHeight="1" x14ac:dyDescent="0.2">
      <c r="A161"/>
      <c r="B161"/>
      <c r="C161"/>
      <c r="D161"/>
    </row>
    <row r="162" spans="1:4" s="1" customFormat="1" ht="15.75" customHeight="1" x14ac:dyDescent="0.2">
      <c r="A162"/>
      <c r="B162"/>
      <c r="C162"/>
      <c r="D162"/>
    </row>
    <row r="163" spans="1:4" s="1" customFormat="1" x14ac:dyDescent="0.2">
      <c r="A163"/>
      <c r="B163"/>
      <c r="C163"/>
      <c r="D163"/>
    </row>
    <row r="164" spans="1:4" s="1" customFormat="1" ht="18.75" customHeight="1" x14ac:dyDescent="0.2">
      <c r="A164" s="143" t="s">
        <v>495</v>
      </c>
      <c r="B164" s="3"/>
      <c r="C164" s="3"/>
      <c r="D164" s="3"/>
    </row>
    <row r="165" spans="1:4" s="1" customFormat="1" ht="19.5" customHeight="1" x14ac:dyDescent="0.2">
      <c r="A165" s="139" t="s">
        <v>496</v>
      </c>
      <c r="B165" s="84"/>
      <c r="C165" s="84"/>
      <c r="D165" s="84"/>
    </row>
    <row r="166" spans="1:4" s="82" customFormat="1" ht="18.75" customHeight="1" x14ac:dyDescent="0.2">
      <c r="A166" s="83" t="s">
        <v>224</v>
      </c>
      <c r="B166" s="84"/>
      <c r="C166" s="84"/>
      <c r="D166" s="84"/>
    </row>
    <row r="167" spans="1:4" s="1" customFormat="1" ht="18" customHeight="1" x14ac:dyDescent="0.2">
      <c r="A167" s="3"/>
      <c r="B167" s="3"/>
      <c r="C167" s="3"/>
      <c r="D167" s="10" t="s">
        <v>97</v>
      </c>
    </row>
    <row r="168" spans="1:4" s="1" customFormat="1" ht="16.5" customHeight="1" x14ac:dyDescent="0.2">
      <c r="A168" s="91" t="s">
        <v>164</v>
      </c>
      <c r="B168" s="6"/>
      <c r="C168" s="88" t="s">
        <v>79</v>
      </c>
      <c r="D168" s="150"/>
    </row>
    <row r="169" spans="1:4" s="1" customFormat="1" ht="16.5" customHeight="1" x14ac:dyDescent="0.2">
      <c r="A169" s="274" t="s">
        <v>63</v>
      </c>
      <c r="B169" s="90" t="s">
        <v>3</v>
      </c>
      <c r="C169" s="360" t="s">
        <v>4</v>
      </c>
      <c r="D169" s="360" t="s">
        <v>2</v>
      </c>
    </row>
    <row r="170" spans="1:4" s="1" customFormat="1" ht="16.5" customHeight="1" x14ac:dyDescent="0.2">
      <c r="A170" s="110">
        <v>2006</v>
      </c>
      <c r="B170" s="382"/>
      <c r="C170" s="361"/>
      <c r="D170" s="361"/>
    </row>
    <row r="171" spans="1:4" s="1" customFormat="1" ht="18.75" customHeight="1" x14ac:dyDescent="0.2">
      <c r="A171" s="140"/>
      <c r="B171" s="387" t="s">
        <v>561</v>
      </c>
      <c r="C171" s="276"/>
      <c r="D171" s="140"/>
    </row>
    <row r="172" spans="1:4" s="1" customFormat="1" ht="18" customHeight="1" x14ac:dyDescent="0.2">
      <c r="A172" s="100">
        <v>4926921</v>
      </c>
      <c r="B172" s="66" t="s">
        <v>562</v>
      </c>
      <c r="C172" s="113">
        <v>4027233</v>
      </c>
      <c r="D172" s="100">
        <v>7782007</v>
      </c>
    </row>
    <row r="173" spans="1:4" s="1" customFormat="1" ht="19.5" customHeight="1" x14ac:dyDescent="0.2">
      <c r="A173" s="136">
        <f>SUM(A172:A172)</f>
        <v>4926921</v>
      </c>
      <c r="B173" s="271" t="s">
        <v>563</v>
      </c>
      <c r="C173" s="386">
        <f>SUM(C172:C172)</f>
        <v>4027233</v>
      </c>
      <c r="D173" s="136">
        <f>SUM(D172:D172)</f>
        <v>7782007</v>
      </c>
    </row>
    <row r="174" spans="1:4" s="1" customFormat="1" ht="18.75" customHeight="1" x14ac:dyDescent="0.2">
      <c r="A174" s="100"/>
      <c r="B174" s="278" t="s">
        <v>564</v>
      </c>
      <c r="C174" s="113"/>
      <c r="D174" s="100"/>
    </row>
    <row r="175" spans="1:4" s="1" customFormat="1" ht="18.75" customHeight="1" x14ac:dyDescent="0.2">
      <c r="A175" s="100"/>
      <c r="B175" s="258" t="s">
        <v>565</v>
      </c>
      <c r="C175" s="113"/>
      <c r="D175" s="100"/>
    </row>
    <row r="176" spans="1:4" s="1" customFormat="1" ht="18" customHeight="1" x14ac:dyDescent="0.2">
      <c r="A176" s="100">
        <v>31684247</v>
      </c>
      <c r="B176" s="66" t="s">
        <v>566</v>
      </c>
      <c r="C176" s="113">
        <v>30450604</v>
      </c>
      <c r="D176" s="100">
        <v>29875132</v>
      </c>
    </row>
    <row r="177" spans="1:4" s="1" customFormat="1" ht="18" customHeight="1" x14ac:dyDescent="0.2">
      <c r="A177" s="100">
        <v>333143</v>
      </c>
      <c r="B177" s="66" t="s">
        <v>567</v>
      </c>
      <c r="C177" s="113">
        <v>4642670</v>
      </c>
      <c r="D177" s="100">
        <v>4612400</v>
      </c>
    </row>
    <row r="178" spans="1:4" s="1" customFormat="1" ht="18" customHeight="1" x14ac:dyDescent="0.2">
      <c r="A178" s="100">
        <v>1652040</v>
      </c>
      <c r="B178" s="66" t="s">
        <v>568</v>
      </c>
      <c r="C178" s="113">
        <v>1489679</v>
      </c>
      <c r="D178" s="100">
        <v>1884836</v>
      </c>
    </row>
    <row r="179" spans="1:4" s="1" customFormat="1" ht="18" customHeight="1" x14ac:dyDescent="0.2">
      <c r="A179" s="100">
        <v>20926379</v>
      </c>
      <c r="B179" s="66" t="s">
        <v>569</v>
      </c>
      <c r="C179" s="113">
        <v>21561899</v>
      </c>
      <c r="D179" s="100">
        <v>21218383</v>
      </c>
    </row>
    <row r="180" spans="1:4" s="1" customFormat="1" ht="18" customHeight="1" x14ac:dyDescent="0.2">
      <c r="A180" s="100">
        <v>6581256</v>
      </c>
      <c r="B180" s="66" t="s">
        <v>570</v>
      </c>
      <c r="C180" s="113">
        <v>4492410</v>
      </c>
      <c r="D180" s="100">
        <v>20765114</v>
      </c>
    </row>
    <row r="181" spans="1:4" s="1" customFormat="1" ht="18.75" customHeight="1" x14ac:dyDescent="0.2">
      <c r="A181" s="136">
        <f>SUM(A176:A180)</f>
        <v>61177065</v>
      </c>
      <c r="B181" s="174" t="s">
        <v>571</v>
      </c>
      <c r="C181" s="386">
        <f>SUM(C176:C180)</f>
        <v>62637262</v>
      </c>
      <c r="D181" s="136">
        <f>SUM(D176:D180)</f>
        <v>78355865</v>
      </c>
    </row>
    <row r="182" spans="1:4" s="1" customFormat="1" ht="18.75" customHeight="1" x14ac:dyDescent="0.2">
      <c r="A182" s="100"/>
      <c r="B182" s="258" t="s">
        <v>572</v>
      </c>
      <c r="C182" s="113"/>
      <c r="D182" s="100"/>
    </row>
    <row r="183" spans="1:4" s="1" customFormat="1" ht="18.75" customHeight="1" x14ac:dyDescent="0.2">
      <c r="A183" s="100">
        <v>17972</v>
      </c>
      <c r="B183" s="66" t="s">
        <v>573</v>
      </c>
      <c r="C183" s="99" t="s">
        <v>376</v>
      </c>
      <c r="D183" s="113">
        <v>44129</v>
      </c>
    </row>
    <row r="184" spans="1:4" s="1" customFormat="1" ht="18" customHeight="1" x14ac:dyDescent="0.2">
      <c r="A184" s="100">
        <v>208481</v>
      </c>
      <c r="B184" s="66" t="s">
        <v>574</v>
      </c>
      <c r="C184" s="113">
        <v>220000</v>
      </c>
      <c r="D184" s="100">
        <v>223938</v>
      </c>
    </row>
    <row r="185" spans="1:4" s="1" customFormat="1" ht="18" customHeight="1" x14ac:dyDescent="0.2">
      <c r="A185" s="100">
        <v>2799373</v>
      </c>
      <c r="B185" s="66" t="s">
        <v>575</v>
      </c>
      <c r="C185" s="99" t="s">
        <v>376</v>
      </c>
      <c r="D185" s="99" t="s">
        <v>376</v>
      </c>
    </row>
    <row r="186" spans="1:4" s="1" customFormat="1" ht="18" customHeight="1" x14ac:dyDescent="0.2">
      <c r="A186" s="283">
        <v>1522574</v>
      </c>
      <c r="B186" s="66" t="s">
        <v>576</v>
      </c>
      <c r="C186" s="99" t="s">
        <v>376</v>
      </c>
      <c r="D186" s="99" t="s">
        <v>376</v>
      </c>
    </row>
    <row r="187" spans="1:4" s="1" customFormat="1" ht="18.75" customHeight="1" x14ac:dyDescent="0.2">
      <c r="A187" s="136">
        <f>SUM(A183:A186)</f>
        <v>4548400</v>
      </c>
      <c r="B187" s="174" t="s">
        <v>577</v>
      </c>
      <c r="C187" s="386">
        <f>SUM(C183:C186)</f>
        <v>220000</v>
      </c>
      <c r="D187" s="386">
        <f>SUM(D183:D186)</f>
        <v>268067</v>
      </c>
    </row>
    <row r="188" spans="1:4" s="1" customFormat="1" ht="18" customHeight="1" x14ac:dyDescent="0.2">
      <c r="A188" s="100"/>
      <c r="B188" s="278" t="s">
        <v>578</v>
      </c>
      <c r="C188" s="113"/>
      <c r="D188" s="100"/>
    </row>
    <row r="189" spans="1:4" s="1" customFormat="1" ht="18" customHeight="1" x14ac:dyDescent="0.2">
      <c r="A189" s="100">
        <v>63784</v>
      </c>
      <c r="B189" s="342" t="s">
        <v>579</v>
      </c>
      <c r="C189" s="113">
        <v>2600</v>
      </c>
      <c r="D189" s="100">
        <v>97650</v>
      </c>
    </row>
    <row r="190" spans="1:4" s="1" customFormat="1" ht="18.75" customHeight="1" x14ac:dyDescent="0.2">
      <c r="A190" s="136">
        <f>SUM(A189)</f>
        <v>63784</v>
      </c>
      <c r="B190" s="174" t="s">
        <v>580</v>
      </c>
      <c r="C190" s="386">
        <f>SUM(C189)</f>
        <v>2600</v>
      </c>
      <c r="D190" s="136">
        <f>SUM(D189)</f>
        <v>97650</v>
      </c>
    </row>
    <row r="191" spans="1:4" s="1" customFormat="1" ht="18.75" customHeight="1" x14ac:dyDescent="0.2">
      <c r="A191" s="100"/>
      <c r="B191" s="258" t="s">
        <v>581</v>
      </c>
      <c r="C191" s="113"/>
      <c r="D191" s="100"/>
    </row>
    <row r="192" spans="1:4" s="1" customFormat="1" ht="18" customHeight="1" x14ac:dyDescent="0.2">
      <c r="A192" s="100">
        <v>4860000</v>
      </c>
      <c r="B192" s="66" t="s">
        <v>582</v>
      </c>
      <c r="C192" s="99" t="s">
        <v>60</v>
      </c>
      <c r="D192" s="100">
        <v>36177957</v>
      </c>
    </row>
    <row r="193" spans="1:4" s="1" customFormat="1" ht="18.75" customHeight="1" x14ac:dyDescent="0.2">
      <c r="A193" s="136">
        <f>SUM(A192)</f>
        <v>4860000</v>
      </c>
      <c r="B193" s="174" t="s">
        <v>583</v>
      </c>
      <c r="C193" s="396" t="s">
        <v>60</v>
      </c>
      <c r="D193" s="136">
        <f>SUM(D192)</f>
        <v>36177957</v>
      </c>
    </row>
    <row r="194" spans="1:4" s="1" customFormat="1" ht="19.5" customHeight="1" x14ac:dyDescent="0.2">
      <c r="A194" s="100"/>
      <c r="B194" s="258" t="s">
        <v>584</v>
      </c>
      <c r="C194" s="113"/>
      <c r="D194" s="100"/>
    </row>
    <row r="195" spans="1:4" s="1" customFormat="1" ht="18" customHeight="1" x14ac:dyDescent="0.2">
      <c r="A195" s="100">
        <v>226763</v>
      </c>
      <c r="B195" s="66" t="s">
        <v>585</v>
      </c>
      <c r="C195" s="113">
        <v>242102</v>
      </c>
      <c r="D195" s="100">
        <v>227482</v>
      </c>
    </row>
    <row r="196" spans="1:4" s="1" customFormat="1" ht="18" customHeight="1" x14ac:dyDescent="0.2">
      <c r="A196" s="136">
        <f>SUM(A195)</f>
        <v>226763</v>
      </c>
      <c r="B196" s="174" t="s">
        <v>586</v>
      </c>
      <c r="C196" s="386">
        <f>SUM(C195)</f>
        <v>242102</v>
      </c>
      <c r="D196" s="136">
        <f>SUM(D195)</f>
        <v>227482</v>
      </c>
    </row>
    <row r="197" spans="1:4" s="1" customFormat="1" ht="18" customHeight="1" x14ac:dyDescent="0.2">
      <c r="A197" s="100"/>
      <c r="B197" s="258" t="s">
        <v>587</v>
      </c>
      <c r="C197" s="113"/>
      <c r="D197" s="100"/>
    </row>
    <row r="198" spans="1:4" s="1" customFormat="1" ht="18" customHeight="1" x14ac:dyDescent="0.2">
      <c r="A198" s="100">
        <v>2550467</v>
      </c>
      <c r="B198" s="66" t="s">
        <v>588</v>
      </c>
      <c r="C198" s="113">
        <v>2600508</v>
      </c>
      <c r="D198" s="100">
        <v>2926870</v>
      </c>
    </row>
    <row r="199" spans="1:4" s="1" customFormat="1" ht="18" customHeight="1" x14ac:dyDescent="0.2">
      <c r="A199" s="100">
        <v>1267431</v>
      </c>
      <c r="B199" s="66" t="s">
        <v>589</v>
      </c>
      <c r="C199" s="113">
        <v>1382626</v>
      </c>
      <c r="D199" s="100">
        <v>1327505</v>
      </c>
    </row>
    <row r="200" spans="1:4" s="1" customFormat="1" ht="18" customHeight="1" x14ac:dyDescent="0.2">
      <c r="A200" s="100">
        <v>2655248</v>
      </c>
      <c r="B200" s="66" t="s">
        <v>590</v>
      </c>
      <c r="C200" s="113">
        <v>2327878</v>
      </c>
      <c r="D200" s="100">
        <v>4401550</v>
      </c>
    </row>
    <row r="201" spans="1:4" s="1" customFormat="1" ht="18.75" customHeight="1" x14ac:dyDescent="0.2">
      <c r="A201" s="136">
        <f>SUM(A198:A200)</f>
        <v>6473146</v>
      </c>
      <c r="B201" s="164" t="s">
        <v>591</v>
      </c>
      <c r="C201" s="386">
        <f>SUM(C198:C200)</f>
        <v>6311012</v>
      </c>
      <c r="D201" s="136">
        <f>SUM(D198:D200)</f>
        <v>8655925</v>
      </c>
    </row>
    <row r="202" spans="1:4" s="1" customFormat="1" ht="15.75" customHeight="1" x14ac:dyDescent="0.45">
      <c r="A202" s="397"/>
      <c r="B202" s="398" t="s">
        <v>592</v>
      </c>
      <c r="C202" s="399"/>
      <c r="D202" s="397"/>
    </row>
    <row r="203" spans="1:4" s="1" customFormat="1" ht="15.75" customHeight="1" x14ac:dyDescent="0.2">
      <c r="A203" s="283">
        <f>SUM(A151+A173+A181+A187+A190+A193+A196+A201)</f>
        <v>125784377</v>
      </c>
      <c r="B203" s="400" t="s">
        <v>593</v>
      </c>
      <c r="C203" s="283">
        <v>78879209</v>
      </c>
      <c r="D203" s="283">
        <f>SUM(D151+D173+D181+D187+D190+D193+D196+D201)</f>
        <v>145332905</v>
      </c>
    </row>
    <row r="204" spans="1:4" s="1" customFormat="1" ht="18" customHeight="1" x14ac:dyDescent="0.2">
      <c r="A204" s="269" t="s">
        <v>60</v>
      </c>
      <c r="B204" s="398" t="s">
        <v>594</v>
      </c>
      <c r="C204" s="96">
        <v>211700000</v>
      </c>
      <c r="D204" s="99" t="s">
        <v>60</v>
      </c>
    </row>
    <row r="205" spans="1:4" s="1" customFormat="1" ht="18" customHeight="1" x14ac:dyDescent="0.2">
      <c r="A205" s="136">
        <f>SUM(A38+A145+A203)</f>
        <v>1735053175</v>
      </c>
      <c r="B205" s="271" t="s">
        <v>595</v>
      </c>
      <c r="C205" s="386">
        <f>SUM(C38+C145+C203+C204)</f>
        <v>1603000000</v>
      </c>
      <c r="D205" s="136">
        <f>SUM(D38+D145+D203)</f>
        <v>1898739225</v>
      </c>
    </row>
    <row r="206" spans="1:4" x14ac:dyDescent="0.2">
      <c r="B206" s="248" t="s">
        <v>596</v>
      </c>
    </row>
    <row r="208" spans="1:4" ht="16.5" customHeight="1" x14ac:dyDescent="0.2"/>
  </sheetData>
  <mergeCells count="8">
    <mergeCell ref="C169:C170"/>
    <mergeCell ref="D169:D170"/>
    <mergeCell ref="C6:C7"/>
    <mergeCell ref="D6:D7"/>
    <mergeCell ref="C63:C64"/>
    <mergeCell ref="D63:D64"/>
    <mergeCell ref="C119:C120"/>
    <mergeCell ref="D119:D12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1"/>
  <sheetViews>
    <sheetView rightToLeft="1" topLeftCell="A13" workbookViewId="0">
      <selection sqref="A1:XFD1048576"/>
    </sheetView>
  </sheetViews>
  <sheetFormatPr defaultRowHeight="12.75" x14ac:dyDescent="0.2"/>
  <cols>
    <col min="1" max="1" width="13.28515625" customWidth="1"/>
    <col min="2" max="2" width="43.5703125" customWidth="1"/>
    <col min="3" max="3" width="13.85546875" customWidth="1"/>
    <col min="4" max="4" width="12.7109375" customWidth="1"/>
    <col min="257" max="257" width="13.28515625" customWidth="1"/>
    <col min="258" max="258" width="43.5703125" customWidth="1"/>
    <col min="259" max="259" width="13.85546875" customWidth="1"/>
    <col min="260" max="260" width="12.7109375" customWidth="1"/>
    <col min="513" max="513" width="13.28515625" customWidth="1"/>
    <col min="514" max="514" width="43.5703125" customWidth="1"/>
    <col min="515" max="515" width="13.85546875" customWidth="1"/>
    <col min="516" max="516" width="12.7109375" customWidth="1"/>
    <col min="769" max="769" width="13.28515625" customWidth="1"/>
    <col min="770" max="770" width="43.5703125" customWidth="1"/>
    <col min="771" max="771" width="13.85546875" customWidth="1"/>
    <col min="772" max="772" width="12.7109375" customWidth="1"/>
    <col min="1025" max="1025" width="13.28515625" customWidth="1"/>
    <col min="1026" max="1026" width="43.5703125" customWidth="1"/>
    <col min="1027" max="1027" width="13.85546875" customWidth="1"/>
    <col min="1028" max="1028" width="12.7109375" customWidth="1"/>
    <col min="1281" max="1281" width="13.28515625" customWidth="1"/>
    <col min="1282" max="1282" width="43.5703125" customWidth="1"/>
    <col min="1283" max="1283" width="13.85546875" customWidth="1"/>
    <col min="1284" max="1284" width="12.7109375" customWidth="1"/>
    <col min="1537" max="1537" width="13.28515625" customWidth="1"/>
    <col min="1538" max="1538" width="43.5703125" customWidth="1"/>
    <col min="1539" max="1539" width="13.85546875" customWidth="1"/>
    <col min="1540" max="1540" width="12.7109375" customWidth="1"/>
    <col min="1793" max="1793" width="13.28515625" customWidth="1"/>
    <col min="1794" max="1794" width="43.5703125" customWidth="1"/>
    <col min="1795" max="1795" width="13.85546875" customWidth="1"/>
    <col min="1796" max="1796" width="12.7109375" customWidth="1"/>
    <col min="2049" max="2049" width="13.28515625" customWidth="1"/>
    <col min="2050" max="2050" width="43.5703125" customWidth="1"/>
    <col min="2051" max="2051" width="13.85546875" customWidth="1"/>
    <col min="2052" max="2052" width="12.7109375" customWidth="1"/>
    <col min="2305" max="2305" width="13.28515625" customWidth="1"/>
    <col min="2306" max="2306" width="43.5703125" customWidth="1"/>
    <col min="2307" max="2307" width="13.85546875" customWidth="1"/>
    <col min="2308" max="2308" width="12.7109375" customWidth="1"/>
    <col min="2561" max="2561" width="13.28515625" customWidth="1"/>
    <col min="2562" max="2562" width="43.5703125" customWidth="1"/>
    <col min="2563" max="2563" width="13.85546875" customWidth="1"/>
    <col min="2564" max="2564" width="12.7109375" customWidth="1"/>
    <col min="2817" max="2817" width="13.28515625" customWidth="1"/>
    <col min="2818" max="2818" width="43.5703125" customWidth="1"/>
    <col min="2819" max="2819" width="13.85546875" customWidth="1"/>
    <col min="2820" max="2820" width="12.7109375" customWidth="1"/>
    <col min="3073" max="3073" width="13.28515625" customWidth="1"/>
    <col min="3074" max="3074" width="43.5703125" customWidth="1"/>
    <col min="3075" max="3075" width="13.85546875" customWidth="1"/>
    <col min="3076" max="3076" width="12.7109375" customWidth="1"/>
    <col min="3329" max="3329" width="13.28515625" customWidth="1"/>
    <col min="3330" max="3330" width="43.5703125" customWidth="1"/>
    <col min="3331" max="3331" width="13.85546875" customWidth="1"/>
    <col min="3332" max="3332" width="12.7109375" customWidth="1"/>
    <col min="3585" max="3585" width="13.28515625" customWidth="1"/>
    <col min="3586" max="3586" width="43.5703125" customWidth="1"/>
    <col min="3587" max="3587" width="13.85546875" customWidth="1"/>
    <col min="3588" max="3588" width="12.7109375" customWidth="1"/>
    <col min="3841" max="3841" width="13.28515625" customWidth="1"/>
    <col min="3842" max="3842" width="43.5703125" customWidth="1"/>
    <col min="3843" max="3843" width="13.85546875" customWidth="1"/>
    <col min="3844" max="3844" width="12.7109375" customWidth="1"/>
    <col min="4097" max="4097" width="13.28515625" customWidth="1"/>
    <col min="4098" max="4098" width="43.5703125" customWidth="1"/>
    <col min="4099" max="4099" width="13.85546875" customWidth="1"/>
    <col min="4100" max="4100" width="12.7109375" customWidth="1"/>
    <col min="4353" max="4353" width="13.28515625" customWidth="1"/>
    <col min="4354" max="4354" width="43.5703125" customWidth="1"/>
    <col min="4355" max="4355" width="13.85546875" customWidth="1"/>
    <col min="4356" max="4356" width="12.7109375" customWidth="1"/>
    <col min="4609" max="4609" width="13.28515625" customWidth="1"/>
    <col min="4610" max="4610" width="43.5703125" customWidth="1"/>
    <col min="4611" max="4611" width="13.85546875" customWidth="1"/>
    <col min="4612" max="4612" width="12.7109375" customWidth="1"/>
    <col min="4865" max="4865" width="13.28515625" customWidth="1"/>
    <col min="4866" max="4866" width="43.5703125" customWidth="1"/>
    <col min="4867" max="4867" width="13.85546875" customWidth="1"/>
    <col min="4868" max="4868" width="12.7109375" customWidth="1"/>
    <col min="5121" max="5121" width="13.28515625" customWidth="1"/>
    <col min="5122" max="5122" width="43.5703125" customWidth="1"/>
    <col min="5123" max="5123" width="13.85546875" customWidth="1"/>
    <col min="5124" max="5124" width="12.7109375" customWidth="1"/>
    <col min="5377" max="5377" width="13.28515625" customWidth="1"/>
    <col min="5378" max="5378" width="43.5703125" customWidth="1"/>
    <col min="5379" max="5379" width="13.85546875" customWidth="1"/>
    <col min="5380" max="5380" width="12.7109375" customWidth="1"/>
    <col min="5633" max="5633" width="13.28515625" customWidth="1"/>
    <col min="5634" max="5634" width="43.5703125" customWidth="1"/>
    <col min="5635" max="5635" width="13.85546875" customWidth="1"/>
    <col min="5636" max="5636" width="12.7109375" customWidth="1"/>
    <col min="5889" max="5889" width="13.28515625" customWidth="1"/>
    <col min="5890" max="5890" width="43.5703125" customWidth="1"/>
    <col min="5891" max="5891" width="13.85546875" customWidth="1"/>
    <col min="5892" max="5892" width="12.7109375" customWidth="1"/>
    <col min="6145" max="6145" width="13.28515625" customWidth="1"/>
    <col min="6146" max="6146" width="43.5703125" customWidth="1"/>
    <col min="6147" max="6147" width="13.85546875" customWidth="1"/>
    <col min="6148" max="6148" width="12.7109375" customWidth="1"/>
    <col min="6401" max="6401" width="13.28515625" customWidth="1"/>
    <col min="6402" max="6402" width="43.5703125" customWidth="1"/>
    <col min="6403" max="6403" width="13.85546875" customWidth="1"/>
    <col min="6404" max="6404" width="12.7109375" customWidth="1"/>
    <col min="6657" max="6657" width="13.28515625" customWidth="1"/>
    <col min="6658" max="6658" width="43.5703125" customWidth="1"/>
    <col min="6659" max="6659" width="13.85546875" customWidth="1"/>
    <col min="6660" max="6660" width="12.7109375" customWidth="1"/>
    <col min="6913" max="6913" width="13.28515625" customWidth="1"/>
    <col min="6914" max="6914" width="43.5703125" customWidth="1"/>
    <col min="6915" max="6915" width="13.85546875" customWidth="1"/>
    <col min="6916" max="6916" width="12.7109375" customWidth="1"/>
    <col min="7169" max="7169" width="13.28515625" customWidth="1"/>
    <col min="7170" max="7170" width="43.5703125" customWidth="1"/>
    <col min="7171" max="7171" width="13.85546875" customWidth="1"/>
    <col min="7172" max="7172" width="12.7109375" customWidth="1"/>
    <col min="7425" max="7425" width="13.28515625" customWidth="1"/>
    <col min="7426" max="7426" width="43.5703125" customWidth="1"/>
    <col min="7427" max="7427" width="13.85546875" customWidth="1"/>
    <col min="7428" max="7428" width="12.7109375" customWidth="1"/>
    <col min="7681" max="7681" width="13.28515625" customWidth="1"/>
    <col min="7682" max="7682" width="43.5703125" customWidth="1"/>
    <col min="7683" max="7683" width="13.85546875" customWidth="1"/>
    <col min="7684" max="7684" width="12.7109375" customWidth="1"/>
    <col min="7937" max="7937" width="13.28515625" customWidth="1"/>
    <col min="7938" max="7938" width="43.5703125" customWidth="1"/>
    <col min="7939" max="7939" width="13.85546875" customWidth="1"/>
    <col min="7940" max="7940" width="12.7109375" customWidth="1"/>
    <col min="8193" max="8193" width="13.28515625" customWidth="1"/>
    <col min="8194" max="8194" width="43.5703125" customWidth="1"/>
    <col min="8195" max="8195" width="13.85546875" customWidth="1"/>
    <col min="8196" max="8196" width="12.7109375" customWidth="1"/>
    <col min="8449" max="8449" width="13.28515625" customWidth="1"/>
    <col min="8450" max="8450" width="43.5703125" customWidth="1"/>
    <col min="8451" max="8451" width="13.85546875" customWidth="1"/>
    <col min="8452" max="8452" width="12.7109375" customWidth="1"/>
    <col min="8705" max="8705" width="13.28515625" customWidth="1"/>
    <col min="8706" max="8706" width="43.5703125" customWidth="1"/>
    <col min="8707" max="8707" width="13.85546875" customWidth="1"/>
    <col min="8708" max="8708" width="12.7109375" customWidth="1"/>
    <col min="8961" max="8961" width="13.28515625" customWidth="1"/>
    <col min="8962" max="8962" width="43.5703125" customWidth="1"/>
    <col min="8963" max="8963" width="13.85546875" customWidth="1"/>
    <col min="8964" max="8964" width="12.7109375" customWidth="1"/>
    <col min="9217" max="9217" width="13.28515625" customWidth="1"/>
    <col min="9218" max="9218" width="43.5703125" customWidth="1"/>
    <col min="9219" max="9219" width="13.85546875" customWidth="1"/>
    <col min="9220" max="9220" width="12.7109375" customWidth="1"/>
    <col min="9473" max="9473" width="13.28515625" customWidth="1"/>
    <col min="9474" max="9474" width="43.5703125" customWidth="1"/>
    <col min="9475" max="9475" width="13.85546875" customWidth="1"/>
    <col min="9476" max="9476" width="12.7109375" customWidth="1"/>
    <col min="9729" max="9729" width="13.28515625" customWidth="1"/>
    <col min="9730" max="9730" width="43.5703125" customWidth="1"/>
    <col min="9731" max="9731" width="13.85546875" customWidth="1"/>
    <col min="9732" max="9732" width="12.7109375" customWidth="1"/>
    <col min="9985" max="9985" width="13.28515625" customWidth="1"/>
    <col min="9986" max="9986" width="43.5703125" customWidth="1"/>
    <col min="9987" max="9987" width="13.85546875" customWidth="1"/>
    <col min="9988" max="9988" width="12.7109375" customWidth="1"/>
    <col min="10241" max="10241" width="13.28515625" customWidth="1"/>
    <col min="10242" max="10242" width="43.5703125" customWidth="1"/>
    <col min="10243" max="10243" width="13.85546875" customWidth="1"/>
    <col min="10244" max="10244" width="12.7109375" customWidth="1"/>
    <col min="10497" max="10497" width="13.28515625" customWidth="1"/>
    <col min="10498" max="10498" width="43.5703125" customWidth="1"/>
    <col min="10499" max="10499" width="13.85546875" customWidth="1"/>
    <col min="10500" max="10500" width="12.7109375" customWidth="1"/>
    <col min="10753" max="10753" width="13.28515625" customWidth="1"/>
    <col min="10754" max="10754" width="43.5703125" customWidth="1"/>
    <col min="10755" max="10755" width="13.85546875" customWidth="1"/>
    <col min="10756" max="10756" width="12.7109375" customWidth="1"/>
    <col min="11009" max="11009" width="13.28515625" customWidth="1"/>
    <col min="11010" max="11010" width="43.5703125" customWidth="1"/>
    <col min="11011" max="11011" width="13.85546875" customWidth="1"/>
    <col min="11012" max="11012" width="12.7109375" customWidth="1"/>
    <col min="11265" max="11265" width="13.28515625" customWidth="1"/>
    <col min="11266" max="11266" width="43.5703125" customWidth="1"/>
    <col min="11267" max="11267" width="13.85546875" customWidth="1"/>
    <col min="11268" max="11268" width="12.7109375" customWidth="1"/>
    <col min="11521" max="11521" width="13.28515625" customWidth="1"/>
    <col min="11522" max="11522" width="43.5703125" customWidth="1"/>
    <col min="11523" max="11523" width="13.85546875" customWidth="1"/>
    <col min="11524" max="11524" width="12.7109375" customWidth="1"/>
    <col min="11777" max="11777" width="13.28515625" customWidth="1"/>
    <col min="11778" max="11778" width="43.5703125" customWidth="1"/>
    <col min="11779" max="11779" width="13.85546875" customWidth="1"/>
    <col min="11780" max="11780" width="12.7109375" customWidth="1"/>
    <col min="12033" max="12033" width="13.28515625" customWidth="1"/>
    <col min="12034" max="12034" width="43.5703125" customWidth="1"/>
    <col min="12035" max="12035" width="13.85546875" customWidth="1"/>
    <col min="12036" max="12036" width="12.7109375" customWidth="1"/>
    <col min="12289" max="12289" width="13.28515625" customWidth="1"/>
    <col min="12290" max="12290" width="43.5703125" customWidth="1"/>
    <col min="12291" max="12291" width="13.85546875" customWidth="1"/>
    <col min="12292" max="12292" width="12.7109375" customWidth="1"/>
    <col min="12545" max="12545" width="13.28515625" customWidth="1"/>
    <col min="12546" max="12546" width="43.5703125" customWidth="1"/>
    <col min="12547" max="12547" width="13.85546875" customWidth="1"/>
    <col min="12548" max="12548" width="12.7109375" customWidth="1"/>
    <col min="12801" max="12801" width="13.28515625" customWidth="1"/>
    <col min="12802" max="12802" width="43.5703125" customWidth="1"/>
    <col min="12803" max="12803" width="13.85546875" customWidth="1"/>
    <col min="12804" max="12804" width="12.7109375" customWidth="1"/>
    <col min="13057" max="13057" width="13.28515625" customWidth="1"/>
    <col min="13058" max="13058" width="43.5703125" customWidth="1"/>
    <col min="13059" max="13059" width="13.85546875" customWidth="1"/>
    <col min="13060" max="13060" width="12.7109375" customWidth="1"/>
    <col min="13313" max="13313" width="13.28515625" customWidth="1"/>
    <col min="13314" max="13314" width="43.5703125" customWidth="1"/>
    <col min="13315" max="13315" width="13.85546875" customWidth="1"/>
    <col min="13316" max="13316" width="12.7109375" customWidth="1"/>
    <col min="13569" max="13569" width="13.28515625" customWidth="1"/>
    <col min="13570" max="13570" width="43.5703125" customWidth="1"/>
    <col min="13571" max="13571" width="13.85546875" customWidth="1"/>
    <col min="13572" max="13572" width="12.7109375" customWidth="1"/>
    <col min="13825" max="13825" width="13.28515625" customWidth="1"/>
    <col min="13826" max="13826" width="43.5703125" customWidth="1"/>
    <col min="13827" max="13827" width="13.85546875" customWidth="1"/>
    <col min="13828" max="13828" width="12.7109375" customWidth="1"/>
    <col min="14081" max="14081" width="13.28515625" customWidth="1"/>
    <col min="14082" max="14082" width="43.5703125" customWidth="1"/>
    <col min="14083" max="14083" width="13.85546875" customWidth="1"/>
    <col min="14084" max="14084" width="12.7109375" customWidth="1"/>
    <col min="14337" max="14337" width="13.28515625" customWidth="1"/>
    <col min="14338" max="14338" width="43.5703125" customWidth="1"/>
    <col min="14339" max="14339" width="13.85546875" customWidth="1"/>
    <col min="14340" max="14340" width="12.7109375" customWidth="1"/>
    <col min="14593" max="14593" width="13.28515625" customWidth="1"/>
    <col min="14594" max="14594" width="43.5703125" customWidth="1"/>
    <col min="14595" max="14595" width="13.85546875" customWidth="1"/>
    <col min="14596" max="14596" width="12.7109375" customWidth="1"/>
    <col min="14849" max="14849" width="13.28515625" customWidth="1"/>
    <col min="14850" max="14850" width="43.5703125" customWidth="1"/>
    <col min="14851" max="14851" width="13.85546875" customWidth="1"/>
    <col min="14852" max="14852" width="12.7109375" customWidth="1"/>
    <col min="15105" max="15105" width="13.28515625" customWidth="1"/>
    <col min="15106" max="15106" width="43.5703125" customWidth="1"/>
    <col min="15107" max="15107" width="13.85546875" customWidth="1"/>
    <col min="15108" max="15108" width="12.7109375" customWidth="1"/>
    <col min="15361" max="15361" width="13.28515625" customWidth="1"/>
    <col min="15362" max="15362" width="43.5703125" customWidth="1"/>
    <col min="15363" max="15363" width="13.85546875" customWidth="1"/>
    <col min="15364" max="15364" width="12.7109375" customWidth="1"/>
    <col min="15617" max="15617" width="13.28515625" customWidth="1"/>
    <col min="15618" max="15618" width="43.5703125" customWidth="1"/>
    <col min="15619" max="15619" width="13.85546875" customWidth="1"/>
    <col min="15620" max="15620" width="12.7109375" customWidth="1"/>
    <col min="15873" max="15873" width="13.28515625" customWidth="1"/>
    <col min="15874" max="15874" width="43.5703125" customWidth="1"/>
    <col min="15875" max="15875" width="13.85546875" customWidth="1"/>
    <col min="15876" max="15876" width="12.7109375" customWidth="1"/>
    <col min="16129" max="16129" width="13.28515625" customWidth="1"/>
    <col min="16130" max="16130" width="43.5703125" customWidth="1"/>
    <col min="16131" max="16131" width="13.85546875" customWidth="1"/>
    <col min="16132" max="16132" width="12.7109375" customWidth="1"/>
  </cols>
  <sheetData>
    <row r="2" spans="1:4" s="1" customFormat="1" ht="15" customHeight="1" x14ac:dyDescent="0.2">
      <c r="A2" s="81" t="s">
        <v>408</v>
      </c>
      <c r="B2" s="82"/>
      <c r="C2" s="82"/>
      <c r="D2" s="82"/>
    </row>
    <row r="3" spans="1:4" s="1" customFormat="1" ht="20.25" customHeight="1" x14ac:dyDescent="0.2">
      <c r="A3" s="83" t="s">
        <v>409</v>
      </c>
      <c r="B3" s="84"/>
      <c r="C3" s="84"/>
      <c r="D3" s="84"/>
    </row>
    <row r="4" spans="1:4" s="1" customFormat="1" ht="20.25" customHeight="1" x14ac:dyDescent="0.2">
      <c r="A4" s="83" t="s">
        <v>305</v>
      </c>
      <c r="B4" s="84"/>
      <c r="C4" s="84"/>
      <c r="D4" s="84"/>
    </row>
    <row r="5" spans="1:4" s="1" customFormat="1" ht="15" customHeight="1" x14ac:dyDescent="0.2">
      <c r="A5" s="82"/>
      <c r="B5" s="82"/>
      <c r="C5" s="82"/>
      <c r="D5" s="81" t="s">
        <v>97</v>
      </c>
    </row>
    <row r="6" spans="1:4" s="1" customFormat="1" ht="24" customHeight="1" x14ac:dyDescent="0.2">
      <c r="A6" s="152" t="s">
        <v>2</v>
      </c>
      <c r="B6" s="87"/>
      <c r="C6" s="149" t="s">
        <v>79</v>
      </c>
      <c r="D6" s="51"/>
    </row>
    <row r="7" spans="1:4" s="1" customFormat="1" ht="24" customHeight="1" x14ac:dyDescent="0.2">
      <c r="A7" s="151" t="s">
        <v>63</v>
      </c>
      <c r="B7" s="90" t="s">
        <v>3</v>
      </c>
      <c r="C7" s="366" t="s">
        <v>4</v>
      </c>
      <c r="D7" s="366" t="s">
        <v>2</v>
      </c>
    </row>
    <row r="8" spans="1:4" s="1" customFormat="1" ht="24" customHeight="1" x14ac:dyDescent="0.2">
      <c r="A8" s="153">
        <v>2006</v>
      </c>
      <c r="B8" s="93"/>
      <c r="C8" s="367"/>
      <c r="D8" s="367"/>
    </row>
    <row r="9" spans="1:4" s="1" customFormat="1" ht="21" customHeight="1" x14ac:dyDescent="0.2">
      <c r="A9" s="94">
        <v>985759</v>
      </c>
      <c r="B9" s="244" t="s">
        <v>98</v>
      </c>
      <c r="C9" s="245">
        <v>276000</v>
      </c>
      <c r="D9" s="94">
        <v>3352842</v>
      </c>
    </row>
    <row r="10" spans="1:4" s="1" customFormat="1" ht="21" customHeight="1" x14ac:dyDescent="0.2">
      <c r="A10" s="97">
        <v>81619</v>
      </c>
      <c r="B10" s="98" t="s">
        <v>99</v>
      </c>
      <c r="C10" s="101">
        <v>14000</v>
      </c>
      <c r="D10" s="97">
        <v>55057</v>
      </c>
    </row>
    <row r="11" spans="1:4" s="1" customFormat="1" ht="21" customHeight="1" x14ac:dyDescent="0.2">
      <c r="A11" s="97">
        <v>1656</v>
      </c>
      <c r="B11" s="98" t="s">
        <v>100</v>
      </c>
      <c r="C11" s="101">
        <v>5000</v>
      </c>
      <c r="D11" s="99" t="s">
        <v>60</v>
      </c>
    </row>
    <row r="12" spans="1:4" s="1" customFormat="1" ht="21" customHeight="1" x14ac:dyDescent="0.2">
      <c r="A12" s="97">
        <v>27252</v>
      </c>
      <c r="B12" s="98" t="s">
        <v>168</v>
      </c>
      <c r="C12" s="101">
        <v>13000</v>
      </c>
      <c r="D12" s="97">
        <v>69640</v>
      </c>
    </row>
    <row r="13" spans="1:4" s="1" customFormat="1" ht="21" customHeight="1" x14ac:dyDescent="0.2">
      <c r="A13" s="97">
        <v>41783</v>
      </c>
      <c r="B13" s="98" t="s">
        <v>101</v>
      </c>
      <c r="C13" s="101">
        <v>32000</v>
      </c>
      <c r="D13" s="97">
        <v>58890</v>
      </c>
    </row>
    <row r="14" spans="1:4" s="1" customFormat="1" ht="21" customHeight="1" x14ac:dyDescent="0.2">
      <c r="A14" s="97">
        <v>152545</v>
      </c>
      <c r="B14" s="98" t="s">
        <v>102</v>
      </c>
      <c r="C14" s="101">
        <v>50000</v>
      </c>
      <c r="D14" s="97">
        <v>323468</v>
      </c>
    </row>
    <row r="15" spans="1:4" s="1" customFormat="1" ht="21" customHeight="1" x14ac:dyDescent="0.2">
      <c r="A15" s="97">
        <v>832111</v>
      </c>
      <c r="B15" s="98" t="s">
        <v>103</v>
      </c>
      <c r="C15" s="101">
        <v>124000</v>
      </c>
      <c r="D15" s="97">
        <v>958592</v>
      </c>
    </row>
    <row r="16" spans="1:4" s="1" customFormat="1" ht="21" customHeight="1" x14ac:dyDescent="0.2">
      <c r="A16" s="97">
        <v>238091</v>
      </c>
      <c r="B16" s="98" t="s">
        <v>104</v>
      </c>
      <c r="C16" s="101">
        <v>84000</v>
      </c>
      <c r="D16" s="97">
        <v>542826</v>
      </c>
    </row>
    <row r="17" spans="1:4" s="1" customFormat="1" ht="21" customHeight="1" x14ac:dyDescent="0.2">
      <c r="A17" s="97">
        <v>74952</v>
      </c>
      <c r="B17" s="98" t="s">
        <v>105</v>
      </c>
      <c r="C17" s="101">
        <v>93000</v>
      </c>
      <c r="D17" s="97">
        <v>131773</v>
      </c>
    </row>
    <row r="18" spans="1:4" s="1" customFormat="1" ht="21" customHeight="1" x14ac:dyDescent="0.2">
      <c r="A18" s="97">
        <v>30839</v>
      </c>
      <c r="B18" s="98" t="s">
        <v>106</v>
      </c>
      <c r="C18" s="101">
        <v>17000</v>
      </c>
      <c r="D18" s="97">
        <v>169782</v>
      </c>
    </row>
    <row r="19" spans="1:4" s="1" customFormat="1" ht="21" customHeight="1" x14ac:dyDescent="0.2">
      <c r="A19" s="97">
        <v>20382</v>
      </c>
      <c r="B19" s="98" t="s">
        <v>107</v>
      </c>
      <c r="C19" s="101">
        <v>15000</v>
      </c>
      <c r="D19" s="97">
        <v>15652</v>
      </c>
    </row>
    <row r="20" spans="1:4" s="1" customFormat="1" ht="21" customHeight="1" x14ac:dyDescent="0.2">
      <c r="A20" s="97">
        <v>405628</v>
      </c>
      <c r="B20" s="98" t="s">
        <v>108</v>
      </c>
      <c r="C20" s="101">
        <v>149000</v>
      </c>
      <c r="D20" s="97">
        <v>201364</v>
      </c>
    </row>
    <row r="21" spans="1:4" s="1" customFormat="1" ht="21" customHeight="1" x14ac:dyDescent="0.2">
      <c r="A21" s="97">
        <v>572101</v>
      </c>
      <c r="B21" s="98" t="s">
        <v>109</v>
      </c>
      <c r="C21" s="101">
        <v>12000</v>
      </c>
      <c r="D21" s="97">
        <v>460836</v>
      </c>
    </row>
    <row r="22" spans="1:4" s="1" customFormat="1" ht="21" customHeight="1" x14ac:dyDescent="0.2">
      <c r="A22" s="97">
        <v>7522998</v>
      </c>
      <c r="B22" s="98" t="s">
        <v>110</v>
      </c>
      <c r="C22" s="101">
        <v>7418000</v>
      </c>
      <c r="D22" s="97">
        <v>4836501</v>
      </c>
    </row>
    <row r="23" spans="1:4" s="1" customFormat="1" ht="21" customHeight="1" x14ac:dyDescent="0.2">
      <c r="A23" s="97">
        <v>2003041</v>
      </c>
      <c r="B23" s="98" t="s">
        <v>111</v>
      </c>
      <c r="C23" s="101">
        <v>1571000</v>
      </c>
      <c r="D23" s="97">
        <v>2346765</v>
      </c>
    </row>
    <row r="24" spans="1:4" s="1" customFormat="1" ht="21" customHeight="1" x14ac:dyDescent="0.2">
      <c r="A24" s="97">
        <v>250788</v>
      </c>
      <c r="B24" s="98" t="s">
        <v>337</v>
      </c>
      <c r="C24" s="101">
        <v>33000</v>
      </c>
      <c r="D24" s="97">
        <v>251037</v>
      </c>
    </row>
    <row r="25" spans="1:4" s="1" customFormat="1" ht="21" customHeight="1" x14ac:dyDescent="0.2">
      <c r="A25" s="97">
        <v>33135</v>
      </c>
      <c r="B25" s="98" t="s">
        <v>201</v>
      </c>
      <c r="C25" s="101">
        <v>10000</v>
      </c>
      <c r="D25" s="97">
        <v>62936</v>
      </c>
    </row>
    <row r="26" spans="1:4" s="1" customFormat="1" ht="21" customHeight="1" x14ac:dyDescent="0.2">
      <c r="A26" s="97">
        <v>343443</v>
      </c>
      <c r="B26" s="98" t="s">
        <v>298</v>
      </c>
      <c r="C26" s="101">
        <v>175000</v>
      </c>
      <c r="D26" s="97">
        <v>643529</v>
      </c>
    </row>
    <row r="27" spans="1:4" s="1" customFormat="1" ht="21" customHeight="1" x14ac:dyDescent="0.2">
      <c r="A27" s="97">
        <v>1452746</v>
      </c>
      <c r="B27" s="98" t="s">
        <v>410</v>
      </c>
      <c r="C27" s="113">
        <v>1316000</v>
      </c>
      <c r="D27" s="97">
        <v>2773166</v>
      </c>
    </row>
    <row r="28" spans="1:4" s="1" customFormat="1" ht="21" customHeight="1" x14ac:dyDescent="0.2">
      <c r="A28" s="97">
        <v>1130531</v>
      </c>
      <c r="B28" s="98" t="s">
        <v>116</v>
      </c>
      <c r="C28" s="101">
        <v>471000</v>
      </c>
      <c r="D28" s="97">
        <v>2400116</v>
      </c>
    </row>
    <row r="29" spans="1:4" s="1" customFormat="1" ht="21" customHeight="1" x14ac:dyDescent="0.2">
      <c r="A29" s="97">
        <v>8000</v>
      </c>
      <c r="B29" s="98" t="s">
        <v>117</v>
      </c>
      <c r="C29" s="97">
        <v>5000</v>
      </c>
      <c r="D29" s="97">
        <v>29643</v>
      </c>
    </row>
    <row r="30" spans="1:4" s="1" customFormat="1" ht="21" customHeight="1" x14ac:dyDescent="0.2">
      <c r="A30" s="97">
        <v>987190</v>
      </c>
      <c r="B30" s="98" t="s">
        <v>118</v>
      </c>
      <c r="C30" s="101">
        <v>501000</v>
      </c>
      <c r="D30" s="97">
        <v>1376977</v>
      </c>
    </row>
    <row r="31" spans="1:4" s="1" customFormat="1" ht="21" customHeight="1" x14ac:dyDescent="0.2">
      <c r="A31" s="97">
        <v>47625</v>
      </c>
      <c r="B31" s="98" t="s">
        <v>119</v>
      </c>
      <c r="C31" s="101">
        <v>14000</v>
      </c>
      <c r="D31" s="97">
        <v>16375</v>
      </c>
    </row>
    <row r="32" spans="1:4" s="1" customFormat="1" ht="21" customHeight="1" x14ac:dyDescent="0.2">
      <c r="A32" s="97">
        <v>23118</v>
      </c>
      <c r="B32" s="66" t="s">
        <v>166</v>
      </c>
      <c r="C32" s="101">
        <v>6000</v>
      </c>
      <c r="D32" s="97">
        <v>18460</v>
      </c>
    </row>
    <row r="33" spans="1:4" s="1" customFormat="1" ht="21" customHeight="1" x14ac:dyDescent="0.2">
      <c r="A33" s="117" t="s">
        <v>60</v>
      </c>
      <c r="B33" s="98" t="s">
        <v>121</v>
      </c>
      <c r="C33" s="99" t="s">
        <v>60</v>
      </c>
      <c r="D33" s="97">
        <v>19770</v>
      </c>
    </row>
    <row r="34" spans="1:4" s="1" customFormat="1" ht="21" customHeight="1" x14ac:dyDescent="0.2">
      <c r="A34" s="100">
        <v>17706</v>
      </c>
      <c r="B34" s="98" t="s">
        <v>122</v>
      </c>
      <c r="C34" s="101">
        <v>1000</v>
      </c>
      <c r="D34" s="113">
        <v>16150</v>
      </c>
    </row>
    <row r="35" spans="1:4" s="1" customFormat="1" ht="21" customHeight="1" x14ac:dyDescent="0.2">
      <c r="A35" s="105">
        <v>54677</v>
      </c>
      <c r="B35" s="285" t="s">
        <v>123</v>
      </c>
      <c r="C35" s="247">
        <v>29000</v>
      </c>
      <c r="D35" s="105">
        <v>46000</v>
      </c>
    </row>
    <row r="36" spans="1:4" s="1" customFormat="1" ht="19.5" customHeight="1" x14ac:dyDescent="0.2">
      <c r="A36" s="365"/>
      <c r="B36" s="365"/>
      <c r="C36" s="365"/>
      <c r="D36" s="365"/>
    </row>
    <row r="37" spans="1:4" s="1" customFormat="1" ht="19.5" customHeight="1" x14ac:dyDescent="0.2">
      <c r="A37"/>
      <c r="B37" s="240" t="s">
        <v>597</v>
      </c>
      <c r="C37"/>
      <c r="D37"/>
    </row>
    <row r="38" spans="1:4" s="1" customFormat="1" ht="19.5" customHeight="1" x14ac:dyDescent="0.2">
      <c r="A38"/>
      <c r="B38"/>
      <c r="C38"/>
      <c r="D38"/>
    </row>
    <row r="39" spans="1:4" s="1" customFormat="1" ht="16.5" customHeight="1" x14ac:dyDescent="0.2">
      <c r="A39"/>
      <c r="B39"/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/>
      <c r="B43" s="248"/>
      <c r="C43"/>
      <c r="D43"/>
    </row>
    <row r="44" spans="1:4" s="1" customFormat="1" ht="16.5" customHeight="1" x14ac:dyDescent="0.2">
      <c r="A44"/>
      <c r="B44"/>
      <c r="C44"/>
      <c r="D44"/>
    </row>
    <row r="45" spans="1:4" s="1" customFormat="1" ht="16.5" customHeight="1" x14ac:dyDescent="0.2">
      <c r="A45"/>
      <c r="B45"/>
      <c r="C45"/>
      <c r="D45"/>
    </row>
    <row r="46" spans="1:4" s="1" customFormat="1" ht="16.5" customHeight="1" x14ac:dyDescent="0.2">
      <c r="A46"/>
      <c r="B46"/>
      <c r="C46"/>
      <c r="D46"/>
    </row>
    <row r="47" spans="1:4" s="1" customFormat="1" ht="16.5" customHeight="1" x14ac:dyDescent="0.2">
      <c r="A47"/>
      <c r="B47"/>
      <c r="C47"/>
      <c r="D47"/>
    </row>
    <row r="48" spans="1:4" s="1" customFormat="1" ht="16.5" customHeight="1" x14ac:dyDescent="0.2">
      <c r="A48"/>
      <c r="B48"/>
      <c r="C48"/>
      <c r="D48"/>
    </row>
    <row r="49" spans="1:4" s="1" customFormat="1" ht="16.5" customHeight="1" x14ac:dyDescent="0.2">
      <c r="A49"/>
      <c r="B49"/>
      <c r="C49"/>
      <c r="D49"/>
    </row>
    <row r="50" spans="1:4" s="1" customFormat="1" ht="16.5" customHeight="1" x14ac:dyDescent="0.2">
      <c r="A50" s="81" t="s">
        <v>598</v>
      </c>
    </row>
    <row r="51" spans="1:4" s="1" customFormat="1" ht="20.25" customHeight="1" x14ac:dyDescent="0.2">
      <c r="A51" s="139" t="s">
        <v>599</v>
      </c>
      <c r="B51" s="323"/>
      <c r="C51" s="323"/>
      <c r="D51" s="323"/>
    </row>
    <row r="52" spans="1:4" s="1" customFormat="1" ht="20.25" customHeight="1" x14ac:dyDescent="0.2">
      <c r="A52" s="83" t="s">
        <v>305</v>
      </c>
      <c r="B52" s="323"/>
      <c r="C52" s="323"/>
      <c r="D52" s="323"/>
    </row>
    <row r="53" spans="1:4" s="1" customFormat="1" ht="15" customHeight="1" x14ac:dyDescent="0.2">
      <c r="A53" s="82"/>
      <c r="B53" s="82"/>
      <c r="C53" s="82"/>
      <c r="D53" s="81" t="s">
        <v>97</v>
      </c>
    </row>
    <row r="54" spans="1:4" s="1" customFormat="1" ht="24" customHeight="1" x14ac:dyDescent="0.2">
      <c r="A54" s="152" t="s">
        <v>2</v>
      </c>
      <c r="B54" s="87"/>
      <c r="C54" s="149" t="s">
        <v>79</v>
      </c>
      <c r="D54" s="51"/>
    </row>
    <row r="55" spans="1:4" s="1" customFormat="1" ht="24" customHeight="1" x14ac:dyDescent="0.2">
      <c r="A55" s="151" t="s">
        <v>63</v>
      </c>
      <c r="B55" s="90" t="s">
        <v>3</v>
      </c>
      <c r="C55" s="366" t="s">
        <v>4</v>
      </c>
      <c r="D55" s="366" t="s">
        <v>2</v>
      </c>
    </row>
    <row r="56" spans="1:4" s="1" customFormat="1" ht="24" customHeight="1" x14ac:dyDescent="0.2">
      <c r="A56" s="338">
        <v>2006</v>
      </c>
      <c r="B56" s="111"/>
      <c r="C56" s="367"/>
      <c r="D56" s="367"/>
    </row>
    <row r="57" spans="1:4" s="1" customFormat="1" ht="24" customHeight="1" x14ac:dyDescent="0.2">
      <c r="A57" s="97">
        <v>103312</v>
      </c>
      <c r="B57" s="98" t="s">
        <v>124</v>
      </c>
      <c r="C57" s="101">
        <v>14000</v>
      </c>
      <c r="D57" s="97">
        <v>32639</v>
      </c>
    </row>
    <row r="58" spans="1:4" s="1" customFormat="1" ht="24" customHeight="1" x14ac:dyDescent="0.2">
      <c r="A58" s="100">
        <v>35478</v>
      </c>
      <c r="B58" s="66" t="s">
        <v>600</v>
      </c>
      <c r="C58" s="101">
        <v>2000</v>
      </c>
      <c r="D58" s="100">
        <v>86065</v>
      </c>
    </row>
    <row r="59" spans="1:4" s="1" customFormat="1" ht="24" customHeight="1" x14ac:dyDescent="0.2">
      <c r="A59" s="97">
        <v>3890081</v>
      </c>
      <c r="B59" s="98" t="s">
        <v>126</v>
      </c>
      <c r="C59" s="101">
        <v>2529000</v>
      </c>
      <c r="D59" s="97">
        <v>3720607</v>
      </c>
    </row>
    <row r="60" spans="1:4" s="1" customFormat="1" ht="24" customHeight="1" x14ac:dyDescent="0.2">
      <c r="A60" s="97">
        <v>638100</v>
      </c>
      <c r="B60" s="98" t="s">
        <v>127</v>
      </c>
      <c r="C60" s="113">
        <v>348000</v>
      </c>
      <c r="D60" s="97">
        <v>704245</v>
      </c>
    </row>
    <row r="61" spans="1:4" s="1" customFormat="1" ht="24" customHeight="1" x14ac:dyDescent="0.2">
      <c r="A61" s="97">
        <v>763644</v>
      </c>
      <c r="B61" s="98" t="s">
        <v>129</v>
      </c>
      <c r="C61" s="101">
        <v>25000</v>
      </c>
      <c r="D61" s="97">
        <v>272402</v>
      </c>
    </row>
    <row r="62" spans="1:4" s="1" customFormat="1" ht="24" customHeight="1" x14ac:dyDescent="0.2">
      <c r="A62" s="97">
        <v>15731</v>
      </c>
      <c r="B62" s="98" t="s">
        <v>130</v>
      </c>
      <c r="C62" s="99" t="s">
        <v>60</v>
      </c>
      <c r="D62" s="97">
        <v>14301</v>
      </c>
    </row>
    <row r="63" spans="1:4" s="1" customFormat="1" ht="24" customHeight="1" x14ac:dyDescent="0.2">
      <c r="A63" s="97">
        <v>968825</v>
      </c>
      <c r="B63" s="98" t="s">
        <v>180</v>
      </c>
      <c r="C63" s="101">
        <v>168000</v>
      </c>
      <c r="D63" s="97">
        <v>1108465</v>
      </c>
    </row>
    <row r="64" spans="1:4" s="1" customFormat="1" ht="24" customHeight="1" x14ac:dyDescent="0.2">
      <c r="A64" s="97">
        <v>35715</v>
      </c>
      <c r="B64" s="98" t="s">
        <v>309</v>
      </c>
      <c r="C64" s="101">
        <v>10000</v>
      </c>
      <c r="D64" s="97">
        <v>21600</v>
      </c>
    </row>
    <row r="65" spans="1:4" s="1" customFormat="1" ht="24" customHeight="1" x14ac:dyDescent="0.2">
      <c r="A65" s="97">
        <v>330923</v>
      </c>
      <c r="B65" s="98" t="s">
        <v>139</v>
      </c>
      <c r="C65" s="113">
        <v>82000</v>
      </c>
      <c r="D65" s="97">
        <v>451167</v>
      </c>
    </row>
    <row r="66" spans="1:4" s="1" customFormat="1" ht="24" customHeight="1" x14ac:dyDescent="0.2">
      <c r="A66" s="97">
        <v>103000</v>
      </c>
      <c r="B66" s="98" t="s">
        <v>140</v>
      </c>
      <c r="C66" s="113">
        <v>64000</v>
      </c>
      <c r="D66" s="97">
        <v>110900</v>
      </c>
    </row>
    <row r="67" spans="1:4" s="1" customFormat="1" ht="24" customHeight="1" x14ac:dyDescent="0.2">
      <c r="A67" s="97">
        <v>395507</v>
      </c>
      <c r="B67" s="98" t="s">
        <v>172</v>
      </c>
      <c r="C67" s="113">
        <v>24000</v>
      </c>
      <c r="D67" s="97">
        <v>146284</v>
      </c>
    </row>
    <row r="68" spans="1:4" s="1" customFormat="1" ht="24" customHeight="1" x14ac:dyDescent="0.2">
      <c r="A68" s="97">
        <v>11758</v>
      </c>
      <c r="B68" s="98" t="s">
        <v>143</v>
      </c>
      <c r="C68" s="99" t="s">
        <v>60</v>
      </c>
      <c r="D68" s="101">
        <v>21159</v>
      </c>
    </row>
    <row r="69" spans="1:4" s="1" customFormat="1" ht="24" customHeight="1" x14ac:dyDescent="0.2">
      <c r="A69" s="97">
        <v>43839</v>
      </c>
      <c r="B69" s="98" t="s">
        <v>144</v>
      </c>
      <c r="C69" s="113">
        <v>45000</v>
      </c>
      <c r="D69" s="101">
        <v>90560</v>
      </c>
    </row>
    <row r="70" spans="1:4" s="1" customFormat="1" ht="24" customHeight="1" x14ac:dyDescent="0.2">
      <c r="A70" s="97">
        <v>722036</v>
      </c>
      <c r="B70" s="98" t="s">
        <v>312</v>
      </c>
      <c r="C70" s="113">
        <v>609000</v>
      </c>
      <c r="D70" s="101">
        <v>3693509</v>
      </c>
    </row>
    <row r="71" spans="1:4" s="1" customFormat="1" ht="24" customHeight="1" x14ac:dyDescent="0.2">
      <c r="A71" s="97">
        <v>308265</v>
      </c>
      <c r="B71" s="98" t="s">
        <v>601</v>
      </c>
      <c r="C71" s="113">
        <v>151000</v>
      </c>
      <c r="D71" s="101">
        <v>68892</v>
      </c>
    </row>
    <row r="72" spans="1:4" s="1" customFormat="1" ht="24" customHeight="1" x14ac:dyDescent="0.2">
      <c r="A72" s="117" t="s">
        <v>60</v>
      </c>
      <c r="B72" s="98" t="s">
        <v>313</v>
      </c>
      <c r="C72" s="99" t="s">
        <v>60</v>
      </c>
      <c r="D72" s="101">
        <v>108814</v>
      </c>
    </row>
    <row r="73" spans="1:4" s="1" customFormat="1" ht="24" customHeight="1" x14ac:dyDescent="0.2">
      <c r="A73" s="117" t="s">
        <v>60</v>
      </c>
      <c r="B73" s="98" t="s">
        <v>314</v>
      </c>
      <c r="C73" s="99" t="s">
        <v>60</v>
      </c>
      <c r="D73" s="101">
        <v>197973</v>
      </c>
    </row>
    <row r="74" spans="1:4" s="1" customFormat="1" ht="24" customHeight="1" x14ac:dyDescent="0.2">
      <c r="A74" s="97">
        <v>1435</v>
      </c>
      <c r="B74" s="98" t="s">
        <v>146</v>
      </c>
      <c r="C74" s="99" t="s">
        <v>60</v>
      </c>
      <c r="D74" s="101">
        <v>6200</v>
      </c>
    </row>
    <row r="75" spans="1:4" s="1" customFormat="1" ht="24" customHeight="1" x14ac:dyDescent="0.2">
      <c r="A75" s="100">
        <v>2721618</v>
      </c>
      <c r="B75" s="98" t="s">
        <v>147</v>
      </c>
      <c r="C75" s="113">
        <v>495000</v>
      </c>
      <c r="D75" s="113">
        <v>6271388</v>
      </c>
    </row>
    <row r="76" spans="1:4" s="1" customFormat="1" ht="24" customHeight="1" x14ac:dyDescent="0.2">
      <c r="A76" s="117" t="s">
        <v>60</v>
      </c>
      <c r="B76" s="98" t="s">
        <v>317</v>
      </c>
      <c r="C76" s="99" t="s">
        <v>60</v>
      </c>
      <c r="D76" s="113">
        <v>29000</v>
      </c>
    </row>
    <row r="77" spans="1:4" s="1" customFormat="1" ht="24" customHeight="1" x14ac:dyDescent="0.2">
      <c r="A77" s="118">
        <f>SUM(A9:A35,A57:A75)</f>
        <v>28428983</v>
      </c>
      <c r="B77" s="174" t="s">
        <v>449</v>
      </c>
      <c r="C77" s="118">
        <f>SUM(C9:C76)</f>
        <v>17000000</v>
      </c>
      <c r="D77" s="118">
        <f>SUM(D9:D76)</f>
        <v>38334317</v>
      </c>
    </row>
    <row r="78" spans="1:4" s="1" customFormat="1" ht="21.75" customHeight="1" x14ac:dyDescent="0.2">
      <c r="A78" s="372"/>
      <c r="B78" s="372"/>
      <c r="C78" s="372"/>
      <c r="D78" s="372"/>
    </row>
    <row r="79" spans="1:4" s="1" customFormat="1" ht="18" customHeight="1" x14ac:dyDescent="0.2">
      <c r="A79" s="370"/>
      <c r="B79" s="370"/>
      <c r="C79" s="370"/>
      <c r="D79" s="370"/>
    </row>
    <row r="80" spans="1:4" s="1" customFormat="1" ht="18" customHeight="1" x14ac:dyDescent="0.2">
      <c r="A80" s="401" t="s">
        <v>602</v>
      </c>
      <c r="B80" s="402"/>
      <c r="C80" s="402"/>
      <c r="D80" s="402"/>
    </row>
    <row r="81" spans="1:4" s="1" customFormat="1" ht="18" customHeight="1" x14ac:dyDescent="0.2">
      <c r="A81" s="370"/>
      <c r="B81" s="370"/>
      <c r="C81" s="370"/>
      <c r="D81" s="370"/>
    </row>
    <row r="82" spans="1:4" s="1" customFormat="1" x14ac:dyDescent="0.2"/>
    <row r="83" spans="1:4" s="1" customFormat="1" x14ac:dyDescent="0.2"/>
    <row r="84" spans="1:4" s="1" customFormat="1" x14ac:dyDescent="0.2"/>
    <row r="85" spans="1:4" s="1" customFormat="1" x14ac:dyDescent="0.2"/>
    <row r="86" spans="1:4" s="1" customFormat="1" x14ac:dyDescent="0.2"/>
    <row r="87" spans="1:4" s="1" customFormat="1" x14ac:dyDescent="0.2"/>
    <row r="88" spans="1:4" s="1" customFormat="1" x14ac:dyDescent="0.2"/>
    <row r="89" spans="1:4" s="1" customFormat="1" x14ac:dyDescent="0.2"/>
    <row r="90" spans="1:4" s="1" customFormat="1" x14ac:dyDescent="0.2"/>
    <row r="91" spans="1:4" s="1" customFormat="1" x14ac:dyDescent="0.2"/>
    <row r="92" spans="1:4" s="1" customFormat="1" x14ac:dyDescent="0.2"/>
    <row r="93" spans="1:4" s="1" customFormat="1" x14ac:dyDescent="0.2"/>
    <row r="94" spans="1:4" s="1" customFormat="1" x14ac:dyDescent="0.2"/>
    <row r="95" spans="1:4" s="1" customFormat="1" ht="17.25" customHeight="1" x14ac:dyDescent="0.2">
      <c r="B95" s="138"/>
    </row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</sheetData>
  <mergeCells count="9">
    <mergeCell ref="A81:D81"/>
    <mergeCell ref="C55:C56"/>
    <mergeCell ref="D55:D56"/>
    <mergeCell ref="A78:D78"/>
    <mergeCell ref="A79:D79"/>
    <mergeCell ref="A80:D80"/>
    <mergeCell ref="C7:C8"/>
    <mergeCell ref="D7:D8"/>
    <mergeCell ref="A36:D36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rightToLeft="1" topLeftCell="A109" workbookViewId="0">
      <selection sqref="A1:XFD1048576"/>
    </sheetView>
  </sheetViews>
  <sheetFormatPr defaultRowHeight="12.75" x14ac:dyDescent="0.2"/>
  <cols>
    <col min="1" max="1" width="14.42578125" customWidth="1"/>
    <col min="2" max="2" width="5.140625" customWidth="1"/>
    <col min="3" max="3" width="52.140625" customWidth="1"/>
    <col min="4" max="4" width="13.7109375" customWidth="1"/>
    <col min="5" max="5" width="14.5703125" customWidth="1"/>
    <col min="257" max="257" width="14.42578125" customWidth="1"/>
    <col min="258" max="258" width="5.140625" customWidth="1"/>
    <col min="259" max="259" width="52.140625" customWidth="1"/>
    <col min="260" max="260" width="13.7109375" customWidth="1"/>
    <col min="261" max="261" width="14.5703125" customWidth="1"/>
    <col min="513" max="513" width="14.42578125" customWidth="1"/>
    <col min="514" max="514" width="5.140625" customWidth="1"/>
    <col min="515" max="515" width="52.140625" customWidth="1"/>
    <col min="516" max="516" width="13.7109375" customWidth="1"/>
    <col min="517" max="517" width="14.5703125" customWidth="1"/>
    <col min="769" max="769" width="14.42578125" customWidth="1"/>
    <col min="770" max="770" width="5.140625" customWidth="1"/>
    <col min="771" max="771" width="52.140625" customWidth="1"/>
    <col min="772" max="772" width="13.7109375" customWidth="1"/>
    <col min="773" max="773" width="14.5703125" customWidth="1"/>
    <col min="1025" max="1025" width="14.42578125" customWidth="1"/>
    <col min="1026" max="1026" width="5.140625" customWidth="1"/>
    <col min="1027" max="1027" width="52.140625" customWidth="1"/>
    <col min="1028" max="1028" width="13.7109375" customWidth="1"/>
    <col min="1029" max="1029" width="14.5703125" customWidth="1"/>
    <col min="1281" max="1281" width="14.42578125" customWidth="1"/>
    <col min="1282" max="1282" width="5.140625" customWidth="1"/>
    <col min="1283" max="1283" width="52.140625" customWidth="1"/>
    <col min="1284" max="1284" width="13.7109375" customWidth="1"/>
    <col min="1285" max="1285" width="14.5703125" customWidth="1"/>
    <col min="1537" max="1537" width="14.42578125" customWidth="1"/>
    <col min="1538" max="1538" width="5.140625" customWidth="1"/>
    <col min="1539" max="1539" width="52.140625" customWidth="1"/>
    <col min="1540" max="1540" width="13.7109375" customWidth="1"/>
    <col min="1541" max="1541" width="14.5703125" customWidth="1"/>
    <col min="1793" max="1793" width="14.42578125" customWidth="1"/>
    <col min="1794" max="1794" width="5.140625" customWidth="1"/>
    <col min="1795" max="1795" width="52.140625" customWidth="1"/>
    <col min="1796" max="1796" width="13.7109375" customWidth="1"/>
    <col min="1797" max="1797" width="14.5703125" customWidth="1"/>
    <col min="2049" max="2049" width="14.42578125" customWidth="1"/>
    <col min="2050" max="2050" width="5.140625" customWidth="1"/>
    <col min="2051" max="2051" width="52.140625" customWidth="1"/>
    <col min="2052" max="2052" width="13.7109375" customWidth="1"/>
    <col min="2053" max="2053" width="14.5703125" customWidth="1"/>
    <col min="2305" max="2305" width="14.42578125" customWidth="1"/>
    <col min="2306" max="2306" width="5.140625" customWidth="1"/>
    <col min="2307" max="2307" width="52.140625" customWidth="1"/>
    <col min="2308" max="2308" width="13.7109375" customWidth="1"/>
    <col min="2309" max="2309" width="14.5703125" customWidth="1"/>
    <col min="2561" max="2561" width="14.42578125" customWidth="1"/>
    <col min="2562" max="2562" width="5.140625" customWidth="1"/>
    <col min="2563" max="2563" width="52.140625" customWidth="1"/>
    <col min="2564" max="2564" width="13.7109375" customWidth="1"/>
    <col min="2565" max="2565" width="14.5703125" customWidth="1"/>
    <col min="2817" max="2817" width="14.42578125" customWidth="1"/>
    <col min="2818" max="2818" width="5.140625" customWidth="1"/>
    <col min="2819" max="2819" width="52.140625" customWidth="1"/>
    <col min="2820" max="2820" width="13.7109375" customWidth="1"/>
    <col min="2821" max="2821" width="14.5703125" customWidth="1"/>
    <col min="3073" max="3073" width="14.42578125" customWidth="1"/>
    <col min="3074" max="3074" width="5.140625" customWidth="1"/>
    <col min="3075" max="3075" width="52.140625" customWidth="1"/>
    <col min="3076" max="3076" width="13.7109375" customWidth="1"/>
    <col min="3077" max="3077" width="14.5703125" customWidth="1"/>
    <col min="3329" max="3329" width="14.42578125" customWidth="1"/>
    <col min="3330" max="3330" width="5.140625" customWidth="1"/>
    <col min="3331" max="3331" width="52.140625" customWidth="1"/>
    <col min="3332" max="3332" width="13.7109375" customWidth="1"/>
    <col min="3333" max="3333" width="14.5703125" customWidth="1"/>
    <col min="3585" max="3585" width="14.42578125" customWidth="1"/>
    <col min="3586" max="3586" width="5.140625" customWidth="1"/>
    <col min="3587" max="3587" width="52.140625" customWidth="1"/>
    <col min="3588" max="3588" width="13.7109375" customWidth="1"/>
    <col min="3589" max="3589" width="14.5703125" customWidth="1"/>
    <col min="3841" max="3841" width="14.42578125" customWidth="1"/>
    <col min="3842" max="3842" width="5.140625" customWidth="1"/>
    <col min="3843" max="3843" width="52.140625" customWidth="1"/>
    <col min="3844" max="3844" width="13.7109375" customWidth="1"/>
    <col min="3845" max="3845" width="14.5703125" customWidth="1"/>
    <col min="4097" max="4097" width="14.42578125" customWidth="1"/>
    <col min="4098" max="4098" width="5.140625" customWidth="1"/>
    <col min="4099" max="4099" width="52.140625" customWidth="1"/>
    <col min="4100" max="4100" width="13.7109375" customWidth="1"/>
    <col min="4101" max="4101" width="14.5703125" customWidth="1"/>
    <col min="4353" max="4353" width="14.42578125" customWidth="1"/>
    <col min="4354" max="4354" width="5.140625" customWidth="1"/>
    <col min="4355" max="4355" width="52.140625" customWidth="1"/>
    <col min="4356" max="4356" width="13.7109375" customWidth="1"/>
    <col min="4357" max="4357" width="14.5703125" customWidth="1"/>
    <col min="4609" max="4609" width="14.42578125" customWidth="1"/>
    <col min="4610" max="4610" width="5.140625" customWidth="1"/>
    <col min="4611" max="4611" width="52.140625" customWidth="1"/>
    <col min="4612" max="4612" width="13.7109375" customWidth="1"/>
    <col min="4613" max="4613" width="14.5703125" customWidth="1"/>
    <col min="4865" max="4865" width="14.42578125" customWidth="1"/>
    <col min="4866" max="4866" width="5.140625" customWidth="1"/>
    <col min="4867" max="4867" width="52.140625" customWidth="1"/>
    <col min="4868" max="4868" width="13.7109375" customWidth="1"/>
    <col min="4869" max="4869" width="14.5703125" customWidth="1"/>
    <col min="5121" max="5121" width="14.42578125" customWidth="1"/>
    <col min="5122" max="5122" width="5.140625" customWidth="1"/>
    <col min="5123" max="5123" width="52.140625" customWidth="1"/>
    <col min="5124" max="5124" width="13.7109375" customWidth="1"/>
    <col min="5125" max="5125" width="14.5703125" customWidth="1"/>
    <col min="5377" max="5377" width="14.42578125" customWidth="1"/>
    <col min="5378" max="5378" width="5.140625" customWidth="1"/>
    <col min="5379" max="5379" width="52.140625" customWidth="1"/>
    <col min="5380" max="5380" width="13.7109375" customWidth="1"/>
    <col min="5381" max="5381" width="14.5703125" customWidth="1"/>
    <col min="5633" max="5633" width="14.42578125" customWidth="1"/>
    <col min="5634" max="5634" width="5.140625" customWidth="1"/>
    <col min="5635" max="5635" width="52.140625" customWidth="1"/>
    <col min="5636" max="5636" width="13.7109375" customWidth="1"/>
    <col min="5637" max="5637" width="14.5703125" customWidth="1"/>
    <col min="5889" max="5889" width="14.42578125" customWidth="1"/>
    <col min="5890" max="5890" width="5.140625" customWidth="1"/>
    <col min="5891" max="5891" width="52.140625" customWidth="1"/>
    <col min="5892" max="5892" width="13.7109375" customWidth="1"/>
    <col min="5893" max="5893" width="14.5703125" customWidth="1"/>
    <col min="6145" max="6145" width="14.42578125" customWidth="1"/>
    <col min="6146" max="6146" width="5.140625" customWidth="1"/>
    <col min="6147" max="6147" width="52.140625" customWidth="1"/>
    <col min="6148" max="6148" width="13.7109375" customWidth="1"/>
    <col min="6149" max="6149" width="14.5703125" customWidth="1"/>
    <col min="6401" max="6401" width="14.42578125" customWidth="1"/>
    <col min="6402" max="6402" width="5.140625" customWidth="1"/>
    <col min="6403" max="6403" width="52.140625" customWidth="1"/>
    <col min="6404" max="6404" width="13.7109375" customWidth="1"/>
    <col min="6405" max="6405" width="14.5703125" customWidth="1"/>
    <col min="6657" max="6657" width="14.42578125" customWidth="1"/>
    <col min="6658" max="6658" width="5.140625" customWidth="1"/>
    <col min="6659" max="6659" width="52.140625" customWidth="1"/>
    <col min="6660" max="6660" width="13.7109375" customWidth="1"/>
    <col min="6661" max="6661" width="14.5703125" customWidth="1"/>
    <col min="6913" max="6913" width="14.42578125" customWidth="1"/>
    <col min="6914" max="6914" width="5.140625" customWidth="1"/>
    <col min="6915" max="6915" width="52.140625" customWidth="1"/>
    <col min="6916" max="6916" width="13.7109375" customWidth="1"/>
    <col min="6917" max="6917" width="14.5703125" customWidth="1"/>
    <col min="7169" max="7169" width="14.42578125" customWidth="1"/>
    <col min="7170" max="7170" width="5.140625" customWidth="1"/>
    <col min="7171" max="7171" width="52.140625" customWidth="1"/>
    <col min="7172" max="7172" width="13.7109375" customWidth="1"/>
    <col min="7173" max="7173" width="14.5703125" customWidth="1"/>
    <col min="7425" max="7425" width="14.42578125" customWidth="1"/>
    <col min="7426" max="7426" width="5.140625" customWidth="1"/>
    <col min="7427" max="7427" width="52.140625" customWidth="1"/>
    <col min="7428" max="7428" width="13.7109375" customWidth="1"/>
    <col min="7429" max="7429" width="14.5703125" customWidth="1"/>
    <col min="7681" max="7681" width="14.42578125" customWidth="1"/>
    <col min="7682" max="7682" width="5.140625" customWidth="1"/>
    <col min="7683" max="7683" width="52.140625" customWidth="1"/>
    <col min="7684" max="7684" width="13.7109375" customWidth="1"/>
    <col min="7685" max="7685" width="14.5703125" customWidth="1"/>
    <col min="7937" max="7937" width="14.42578125" customWidth="1"/>
    <col min="7938" max="7938" width="5.140625" customWidth="1"/>
    <col min="7939" max="7939" width="52.140625" customWidth="1"/>
    <col min="7940" max="7940" width="13.7109375" customWidth="1"/>
    <col min="7941" max="7941" width="14.5703125" customWidth="1"/>
    <col min="8193" max="8193" width="14.42578125" customWidth="1"/>
    <col min="8194" max="8194" width="5.140625" customWidth="1"/>
    <col min="8195" max="8195" width="52.140625" customWidth="1"/>
    <col min="8196" max="8196" width="13.7109375" customWidth="1"/>
    <col min="8197" max="8197" width="14.5703125" customWidth="1"/>
    <col min="8449" max="8449" width="14.42578125" customWidth="1"/>
    <col min="8450" max="8450" width="5.140625" customWidth="1"/>
    <col min="8451" max="8451" width="52.140625" customWidth="1"/>
    <col min="8452" max="8452" width="13.7109375" customWidth="1"/>
    <col min="8453" max="8453" width="14.5703125" customWidth="1"/>
    <col min="8705" max="8705" width="14.42578125" customWidth="1"/>
    <col min="8706" max="8706" width="5.140625" customWidth="1"/>
    <col min="8707" max="8707" width="52.140625" customWidth="1"/>
    <col min="8708" max="8708" width="13.7109375" customWidth="1"/>
    <col min="8709" max="8709" width="14.5703125" customWidth="1"/>
    <col min="8961" max="8961" width="14.42578125" customWidth="1"/>
    <col min="8962" max="8962" width="5.140625" customWidth="1"/>
    <col min="8963" max="8963" width="52.140625" customWidth="1"/>
    <col min="8964" max="8964" width="13.7109375" customWidth="1"/>
    <col min="8965" max="8965" width="14.5703125" customWidth="1"/>
    <col min="9217" max="9217" width="14.42578125" customWidth="1"/>
    <col min="9218" max="9218" width="5.140625" customWidth="1"/>
    <col min="9219" max="9219" width="52.140625" customWidth="1"/>
    <col min="9220" max="9220" width="13.7109375" customWidth="1"/>
    <col min="9221" max="9221" width="14.5703125" customWidth="1"/>
    <col min="9473" max="9473" width="14.42578125" customWidth="1"/>
    <col min="9474" max="9474" width="5.140625" customWidth="1"/>
    <col min="9475" max="9475" width="52.140625" customWidth="1"/>
    <col min="9476" max="9476" width="13.7109375" customWidth="1"/>
    <col min="9477" max="9477" width="14.5703125" customWidth="1"/>
    <col min="9729" max="9729" width="14.42578125" customWidth="1"/>
    <col min="9730" max="9730" width="5.140625" customWidth="1"/>
    <col min="9731" max="9731" width="52.140625" customWidth="1"/>
    <col min="9732" max="9732" width="13.7109375" customWidth="1"/>
    <col min="9733" max="9733" width="14.5703125" customWidth="1"/>
    <col min="9985" max="9985" width="14.42578125" customWidth="1"/>
    <col min="9986" max="9986" width="5.140625" customWidth="1"/>
    <col min="9987" max="9987" width="52.140625" customWidth="1"/>
    <col min="9988" max="9988" width="13.7109375" customWidth="1"/>
    <col min="9989" max="9989" width="14.5703125" customWidth="1"/>
    <col min="10241" max="10241" width="14.42578125" customWidth="1"/>
    <col min="10242" max="10242" width="5.140625" customWidth="1"/>
    <col min="10243" max="10243" width="52.140625" customWidth="1"/>
    <col min="10244" max="10244" width="13.7109375" customWidth="1"/>
    <col min="10245" max="10245" width="14.5703125" customWidth="1"/>
    <col min="10497" max="10497" width="14.42578125" customWidth="1"/>
    <col min="10498" max="10498" width="5.140625" customWidth="1"/>
    <col min="10499" max="10499" width="52.140625" customWidth="1"/>
    <col min="10500" max="10500" width="13.7109375" customWidth="1"/>
    <col min="10501" max="10501" width="14.5703125" customWidth="1"/>
    <col min="10753" max="10753" width="14.42578125" customWidth="1"/>
    <col min="10754" max="10754" width="5.140625" customWidth="1"/>
    <col min="10755" max="10755" width="52.140625" customWidth="1"/>
    <col min="10756" max="10756" width="13.7109375" customWidth="1"/>
    <col min="10757" max="10757" width="14.5703125" customWidth="1"/>
    <col min="11009" max="11009" width="14.42578125" customWidth="1"/>
    <col min="11010" max="11010" width="5.140625" customWidth="1"/>
    <col min="11011" max="11011" width="52.140625" customWidth="1"/>
    <col min="11012" max="11012" width="13.7109375" customWidth="1"/>
    <col min="11013" max="11013" width="14.5703125" customWidth="1"/>
    <col min="11265" max="11265" width="14.42578125" customWidth="1"/>
    <col min="11266" max="11266" width="5.140625" customWidth="1"/>
    <col min="11267" max="11267" width="52.140625" customWidth="1"/>
    <col min="11268" max="11268" width="13.7109375" customWidth="1"/>
    <col min="11269" max="11269" width="14.5703125" customWidth="1"/>
    <col min="11521" max="11521" width="14.42578125" customWidth="1"/>
    <col min="11522" max="11522" width="5.140625" customWidth="1"/>
    <col min="11523" max="11523" width="52.140625" customWidth="1"/>
    <col min="11524" max="11524" width="13.7109375" customWidth="1"/>
    <col min="11525" max="11525" width="14.5703125" customWidth="1"/>
    <col min="11777" max="11777" width="14.42578125" customWidth="1"/>
    <col min="11778" max="11778" width="5.140625" customWidth="1"/>
    <col min="11779" max="11779" width="52.140625" customWidth="1"/>
    <col min="11780" max="11780" width="13.7109375" customWidth="1"/>
    <col min="11781" max="11781" width="14.5703125" customWidth="1"/>
    <col min="12033" max="12033" width="14.42578125" customWidth="1"/>
    <col min="12034" max="12034" width="5.140625" customWidth="1"/>
    <col min="12035" max="12035" width="52.140625" customWidth="1"/>
    <col min="12036" max="12036" width="13.7109375" customWidth="1"/>
    <col min="12037" max="12037" width="14.5703125" customWidth="1"/>
    <col min="12289" max="12289" width="14.42578125" customWidth="1"/>
    <col min="12290" max="12290" width="5.140625" customWidth="1"/>
    <col min="12291" max="12291" width="52.140625" customWidth="1"/>
    <col min="12292" max="12292" width="13.7109375" customWidth="1"/>
    <col min="12293" max="12293" width="14.5703125" customWidth="1"/>
    <col min="12545" max="12545" width="14.42578125" customWidth="1"/>
    <col min="12546" max="12546" width="5.140625" customWidth="1"/>
    <col min="12547" max="12547" width="52.140625" customWidth="1"/>
    <col min="12548" max="12548" width="13.7109375" customWidth="1"/>
    <col min="12549" max="12549" width="14.5703125" customWidth="1"/>
    <col min="12801" max="12801" width="14.42578125" customWidth="1"/>
    <col min="12802" max="12802" width="5.140625" customWidth="1"/>
    <col min="12803" max="12803" width="52.140625" customWidth="1"/>
    <col min="12804" max="12804" width="13.7109375" customWidth="1"/>
    <col min="12805" max="12805" width="14.5703125" customWidth="1"/>
    <col min="13057" max="13057" width="14.42578125" customWidth="1"/>
    <col min="13058" max="13058" width="5.140625" customWidth="1"/>
    <col min="13059" max="13059" width="52.140625" customWidth="1"/>
    <col min="13060" max="13060" width="13.7109375" customWidth="1"/>
    <col min="13061" max="13061" width="14.5703125" customWidth="1"/>
    <col min="13313" max="13313" width="14.42578125" customWidth="1"/>
    <col min="13314" max="13314" width="5.140625" customWidth="1"/>
    <col min="13315" max="13315" width="52.140625" customWidth="1"/>
    <col min="13316" max="13316" width="13.7109375" customWidth="1"/>
    <col min="13317" max="13317" width="14.5703125" customWidth="1"/>
    <col min="13569" max="13569" width="14.42578125" customWidth="1"/>
    <col min="13570" max="13570" width="5.140625" customWidth="1"/>
    <col min="13571" max="13571" width="52.140625" customWidth="1"/>
    <col min="13572" max="13572" width="13.7109375" customWidth="1"/>
    <col min="13573" max="13573" width="14.5703125" customWidth="1"/>
    <col min="13825" max="13825" width="14.42578125" customWidth="1"/>
    <col min="13826" max="13826" width="5.140625" customWidth="1"/>
    <col min="13827" max="13827" width="52.140625" customWidth="1"/>
    <col min="13828" max="13828" width="13.7109375" customWidth="1"/>
    <col min="13829" max="13829" width="14.5703125" customWidth="1"/>
    <col min="14081" max="14081" width="14.42578125" customWidth="1"/>
    <col min="14082" max="14082" width="5.140625" customWidth="1"/>
    <col min="14083" max="14083" width="52.140625" customWidth="1"/>
    <col min="14084" max="14084" width="13.7109375" customWidth="1"/>
    <col min="14085" max="14085" width="14.5703125" customWidth="1"/>
    <col min="14337" max="14337" width="14.42578125" customWidth="1"/>
    <col min="14338" max="14338" width="5.140625" customWidth="1"/>
    <col min="14339" max="14339" width="52.140625" customWidth="1"/>
    <col min="14340" max="14340" width="13.7109375" customWidth="1"/>
    <col min="14341" max="14341" width="14.5703125" customWidth="1"/>
    <col min="14593" max="14593" width="14.42578125" customWidth="1"/>
    <col min="14594" max="14594" width="5.140625" customWidth="1"/>
    <col min="14595" max="14595" width="52.140625" customWidth="1"/>
    <col min="14596" max="14596" width="13.7109375" customWidth="1"/>
    <col min="14597" max="14597" width="14.5703125" customWidth="1"/>
    <col min="14849" max="14849" width="14.42578125" customWidth="1"/>
    <col min="14850" max="14850" width="5.140625" customWidth="1"/>
    <col min="14851" max="14851" width="52.140625" customWidth="1"/>
    <col min="14852" max="14852" width="13.7109375" customWidth="1"/>
    <col min="14853" max="14853" width="14.5703125" customWidth="1"/>
    <col min="15105" max="15105" width="14.42578125" customWidth="1"/>
    <col min="15106" max="15106" width="5.140625" customWidth="1"/>
    <col min="15107" max="15107" width="52.140625" customWidth="1"/>
    <col min="15108" max="15108" width="13.7109375" customWidth="1"/>
    <col min="15109" max="15109" width="14.5703125" customWidth="1"/>
    <col min="15361" max="15361" width="14.42578125" customWidth="1"/>
    <col min="15362" max="15362" width="5.140625" customWidth="1"/>
    <col min="15363" max="15363" width="52.140625" customWidth="1"/>
    <col min="15364" max="15364" width="13.7109375" customWidth="1"/>
    <col min="15365" max="15365" width="14.5703125" customWidth="1"/>
    <col min="15617" max="15617" width="14.42578125" customWidth="1"/>
    <col min="15618" max="15618" width="5.140625" customWidth="1"/>
    <col min="15619" max="15619" width="52.140625" customWidth="1"/>
    <col min="15620" max="15620" width="13.7109375" customWidth="1"/>
    <col min="15621" max="15621" width="14.5703125" customWidth="1"/>
    <col min="15873" max="15873" width="14.42578125" customWidth="1"/>
    <col min="15874" max="15874" width="5.140625" customWidth="1"/>
    <col min="15875" max="15875" width="52.140625" customWidth="1"/>
    <col min="15876" max="15876" width="13.7109375" customWidth="1"/>
    <col min="15877" max="15877" width="14.5703125" customWidth="1"/>
    <col min="16129" max="16129" width="14.42578125" customWidth="1"/>
    <col min="16130" max="16130" width="5.140625" customWidth="1"/>
    <col min="16131" max="16131" width="52.140625" customWidth="1"/>
    <col min="16132" max="16132" width="13.7109375" customWidth="1"/>
    <col min="16133" max="16133" width="14.5703125" customWidth="1"/>
  </cols>
  <sheetData>
    <row r="1" spans="1:5" s="1" customFormat="1" ht="22.5" customHeight="1" x14ac:dyDescent="0.2">
      <c r="A1" s="81" t="s">
        <v>411</v>
      </c>
      <c r="B1" s="82"/>
      <c r="C1" s="82"/>
      <c r="D1" s="82"/>
      <c r="E1" s="82"/>
    </row>
    <row r="2" spans="1:5" s="1" customFormat="1" ht="19.5" customHeight="1" x14ac:dyDescent="0.2">
      <c r="A2" s="83" t="s">
        <v>412</v>
      </c>
      <c r="B2" s="121"/>
      <c r="C2" s="121"/>
      <c r="D2" s="121"/>
      <c r="E2" s="121"/>
    </row>
    <row r="3" spans="1:5" s="1" customFormat="1" ht="19.5" customHeight="1" x14ac:dyDescent="0.2">
      <c r="A3" s="83" t="s">
        <v>278</v>
      </c>
      <c r="B3" s="121"/>
      <c r="C3" s="121"/>
      <c r="D3" s="121"/>
      <c r="E3" s="121"/>
    </row>
    <row r="4" spans="1:5" s="1" customFormat="1" ht="18" customHeight="1" x14ac:dyDescent="0.2">
      <c r="A4" s="82"/>
      <c r="B4" s="122"/>
      <c r="C4" s="82"/>
      <c r="D4" s="82"/>
      <c r="E4" s="81" t="s">
        <v>97</v>
      </c>
    </row>
    <row r="5" spans="1:5" s="1" customFormat="1" ht="18.75" customHeight="1" x14ac:dyDescent="0.2">
      <c r="A5" s="152" t="s">
        <v>2</v>
      </c>
      <c r="B5" s="123"/>
      <c r="C5" s="124"/>
      <c r="D5" s="286" t="s">
        <v>79</v>
      </c>
      <c r="E5" s="287"/>
    </row>
    <row r="6" spans="1:5" s="1" customFormat="1" ht="18" customHeight="1" x14ac:dyDescent="0.2">
      <c r="A6" s="151" t="s">
        <v>63</v>
      </c>
      <c r="B6" s="42" t="s">
        <v>3</v>
      </c>
      <c r="C6" s="288"/>
      <c r="D6" s="366" t="s">
        <v>4</v>
      </c>
      <c r="E6" s="366" t="s">
        <v>2</v>
      </c>
    </row>
    <row r="7" spans="1:5" s="1" customFormat="1" ht="18" customHeight="1" x14ac:dyDescent="0.2">
      <c r="A7" s="153">
        <v>2006</v>
      </c>
      <c r="B7" s="127"/>
      <c r="C7" s="128"/>
      <c r="D7" s="367"/>
      <c r="E7" s="367"/>
    </row>
    <row r="8" spans="1:5" s="1" customFormat="1" ht="18" customHeight="1" x14ac:dyDescent="0.2">
      <c r="A8" s="129"/>
      <c r="B8" s="130" t="s">
        <v>7</v>
      </c>
      <c r="C8" s="131" t="s">
        <v>165</v>
      </c>
      <c r="D8" s="129"/>
      <c r="E8" s="129"/>
    </row>
    <row r="9" spans="1:5" s="1" customFormat="1" ht="17.25" customHeight="1" x14ac:dyDescent="0.2">
      <c r="A9" s="100">
        <v>362330</v>
      </c>
      <c r="B9" s="39"/>
      <c r="C9" s="132" t="s">
        <v>98</v>
      </c>
      <c r="D9" s="100">
        <v>109000</v>
      </c>
      <c r="E9" s="100">
        <v>2535145</v>
      </c>
    </row>
    <row r="10" spans="1:5" s="1" customFormat="1" ht="17.25" customHeight="1" x14ac:dyDescent="0.2">
      <c r="A10" s="100">
        <v>81619</v>
      </c>
      <c r="B10" s="39"/>
      <c r="C10" s="132" t="s">
        <v>99</v>
      </c>
      <c r="D10" s="100">
        <v>14000</v>
      </c>
      <c r="E10" s="100">
        <v>55057</v>
      </c>
    </row>
    <row r="11" spans="1:5" s="1" customFormat="1" ht="17.25" customHeight="1" x14ac:dyDescent="0.2">
      <c r="A11" s="100">
        <v>1656</v>
      </c>
      <c r="B11" s="39"/>
      <c r="C11" s="132" t="s">
        <v>100</v>
      </c>
      <c r="D11" s="100">
        <v>5000</v>
      </c>
      <c r="E11" s="117" t="s">
        <v>60</v>
      </c>
    </row>
    <row r="12" spans="1:5" s="1" customFormat="1" ht="17.25" customHeight="1" x14ac:dyDescent="0.2">
      <c r="A12" s="100">
        <v>27252</v>
      </c>
      <c r="B12" s="39"/>
      <c r="C12" s="132" t="s">
        <v>168</v>
      </c>
      <c r="D12" s="100">
        <v>13000</v>
      </c>
      <c r="E12" s="100">
        <v>69640</v>
      </c>
    </row>
    <row r="13" spans="1:5" s="1" customFormat="1" ht="17.25" customHeight="1" x14ac:dyDescent="0.2">
      <c r="A13" s="100">
        <v>41783</v>
      </c>
      <c r="B13" s="39"/>
      <c r="C13" s="132" t="s">
        <v>101</v>
      </c>
      <c r="D13" s="100">
        <v>32000</v>
      </c>
      <c r="E13" s="100">
        <v>58890</v>
      </c>
    </row>
    <row r="14" spans="1:5" s="1" customFormat="1" ht="17.25" customHeight="1" x14ac:dyDescent="0.2">
      <c r="A14" s="100">
        <v>152545</v>
      </c>
      <c r="B14" s="39"/>
      <c r="C14" s="132" t="s">
        <v>102</v>
      </c>
      <c r="D14" s="100">
        <v>50000</v>
      </c>
      <c r="E14" s="100">
        <v>323468</v>
      </c>
    </row>
    <row r="15" spans="1:5" s="1" customFormat="1" ht="17.25" customHeight="1" x14ac:dyDescent="0.2">
      <c r="A15" s="100">
        <v>820058</v>
      </c>
      <c r="B15" s="39"/>
      <c r="C15" s="132" t="s">
        <v>103</v>
      </c>
      <c r="D15" s="100">
        <v>111000</v>
      </c>
      <c r="E15" s="100">
        <v>957393</v>
      </c>
    </row>
    <row r="16" spans="1:5" s="1" customFormat="1" ht="17.25" customHeight="1" x14ac:dyDescent="0.2">
      <c r="A16" s="100">
        <v>8000</v>
      </c>
      <c r="B16" s="39"/>
      <c r="C16" s="132" t="s">
        <v>117</v>
      </c>
      <c r="D16" s="100">
        <v>5000</v>
      </c>
      <c r="E16" s="100">
        <v>29643</v>
      </c>
    </row>
    <row r="17" spans="1:5" s="1" customFormat="1" ht="17.25" customHeight="1" x14ac:dyDescent="0.2">
      <c r="A17" s="100">
        <v>23118</v>
      </c>
      <c r="B17" s="39"/>
      <c r="C17" s="133" t="s">
        <v>166</v>
      </c>
      <c r="D17" s="100">
        <v>6000</v>
      </c>
      <c r="E17" s="100">
        <v>18460</v>
      </c>
    </row>
    <row r="18" spans="1:5" s="1" customFormat="1" ht="17.25" customHeight="1" x14ac:dyDescent="0.2">
      <c r="A18" s="100">
        <v>17706</v>
      </c>
      <c r="B18" s="39"/>
      <c r="C18" s="132" t="s">
        <v>122</v>
      </c>
      <c r="D18" s="100">
        <v>1000</v>
      </c>
      <c r="E18" s="100">
        <v>16150</v>
      </c>
    </row>
    <row r="19" spans="1:5" s="1" customFormat="1" ht="17.25" customHeight="1" x14ac:dyDescent="0.2">
      <c r="A19" s="100">
        <v>54677</v>
      </c>
      <c r="B19" s="39"/>
      <c r="C19" s="132" t="s">
        <v>123</v>
      </c>
      <c r="D19" s="100">
        <v>29000</v>
      </c>
      <c r="E19" s="100">
        <v>46000</v>
      </c>
    </row>
    <row r="20" spans="1:5" s="1" customFormat="1" ht="17.25" customHeight="1" x14ac:dyDescent="0.2">
      <c r="A20" s="100">
        <v>638100</v>
      </c>
      <c r="B20" s="39"/>
      <c r="C20" s="132" t="s">
        <v>167</v>
      </c>
      <c r="D20" s="100">
        <v>348000</v>
      </c>
      <c r="E20" s="100">
        <v>704245</v>
      </c>
    </row>
    <row r="21" spans="1:5" s="1" customFormat="1" ht="17.25" customHeight="1" x14ac:dyDescent="0.2">
      <c r="A21" s="100">
        <v>103000</v>
      </c>
      <c r="B21" s="39"/>
      <c r="C21" s="132" t="s">
        <v>140</v>
      </c>
      <c r="D21" s="100">
        <v>64000</v>
      </c>
      <c r="E21" s="100">
        <v>110900</v>
      </c>
    </row>
    <row r="22" spans="1:5" s="1" customFormat="1" ht="17.25" customHeight="1" x14ac:dyDescent="0.2">
      <c r="A22" s="100">
        <v>11758</v>
      </c>
      <c r="B22" s="39"/>
      <c r="C22" s="132" t="s">
        <v>143</v>
      </c>
      <c r="D22" s="117" t="s">
        <v>60</v>
      </c>
      <c r="E22" s="100">
        <v>21159</v>
      </c>
    </row>
    <row r="23" spans="1:5" s="1" customFormat="1" ht="17.25" customHeight="1" x14ac:dyDescent="0.2">
      <c r="A23" s="100">
        <v>722036</v>
      </c>
      <c r="B23" s="39"/>
      <c r="C23" s="132" t="s">
        <v>312</v>
      </c>
      <c r="D23" s="100">
        <v>609000</v>
      </c>
      <c r="E23" s="100">
        <v>3693509</v>
      </c>
    </row>
    <row r="24" spans="1:5" s="1" customFormat="1" ht="17.25" customHeight="1" x14ac:dyDescent="0.2">
      <c r="A24" s="117" t="s">
        <v>60</v>
      </c>
      <c r="B24" s="39"/>
      <c r="C24" s="132" t="s">
        <v>317</v>
      </c>
      <c r="D24" s="117" t="s">
        <v>60</v>
      </c>
      <c r="E24" s="100">
        <v>29000</v>
      </c>
    </row>
    <row r="25" spans="1:5" s="1" customFormat="1" ht="19.5" customHeight="1" x14ac:dyDescent="0.2">
      <c r="A25" s="289">
        <f>SUM(A9:A23)</f>
        <v>3065638</v>
      </c>
      <c r="B25" s="134"/>
      <c r="C25" s="13" t="s">
        <v>169</v>
      </c>
      <c r="D25" s="289">
        <f>SUM(D9:D23)</f>
        <v>1396000</v>
      </c>
      <c r="E25" s="289">
        <f>SUM(E9:E24)</f>
        <v>8668659</v>
      </c>
    </row>
    <row r="26" spans="1:5" s="1" customFormat="1" ht="18" customHeight="1" x14ac:dyDescent="0.2">
      <c r="A26" s="112"/>
      <c r="B26" s="37" t="s">
        <v>9</v>
      </c>
      <c r="C26" s="131" t="s">
        <v>170</v>
      </c>
      <c r="D26" s="112"/>
      <c r="E26" s="112"/>
    </row>
    <row r="27" spans="1:5" s="1" customFormat="1" ht="18" customHeight="1" x14ac:dyDescent="0.2">
      <c r="A27" s="100">
        <v>38400</v>
      </c>
      <c r="B27" s="37"/>
      <c r="C27" s="132" t="s">
        <v>413</v>
      </c>
      <c r="D27" s="100">
        <v>12000</v>
      </c>
      <c r="E27" s="100">
        <v>46863</v>
      </c>
    </row>
    <row r="28" spans="1:5" s="1" customFormat="1" ht="18" customHeight="1" x14ac:dyDescent="0.2">
      <c r="A28" s="100">
        <v>238091</v>
      </c>
      <c r="B28" s="39"/>
      <c r="C28" s="132" t="s">
        <v>104</v>
      </c>
      <c r="D28" s="100">
        <v>84000</v>
      </c>
      <c r="E28" s="100">
        <v>542826</v>
      </c>
    </row>
    <row r="29" spans="1:5" s="1" customFormat="1" ht="18" customHeight="1" x14ac:dyDescent="0.2">
      <c r="A29" s="100">
        <v>572101</v>
      </c>
      <c r="B29" s="39"/>
      <c r="C29" s="132" t="s">
        <v>109</v>
      </c>
      <c r="D29" s="100">
        <v>12000</v>
      </c>
      <c r="E29" s="100">
        <v>460836</v>
      </c>
    </row>
    <row r="30" spans="1:5" s="1" customFormat="1" ht="18" customHeight="1" x14ac:dyDescent="0.2">
      <c r="A30" s="100">
        <v>47625</v>
      </c>
      <c r="B30" s="39"/>
      <c r="C30" s="132" t="s">
        <v>119</v>
      </c>
      <c r="D30" s="100">
        <v>14000</v>
      </c>
      <c r="E30" s="100">
        <v>16375</v>
      </c>
    </row>
    <row r="31" spans="1:5" s="1" customFormat="1" ht="18" customHeight="1" x14ac:dyDescent="0.2">
      <c r="A31" s="100">
        <v>395507</v>
      </c>
      <c r="B31" s="39"/>
      <c r="C31" s="132" t="s">
        <v>142</v>
      </c>
      <c r="D31" s="100">
        <v>24000</v>
      </c>
      <c r="E31" s="100">
        <v>146284</v>
      </c>
    </row>
    <row r="32" spans="1:5" s="1" customFormat="1" ht="19.5" customHeight="1" x14ac:dyDescent="0.2">
      <c r="A32" s="289">
        <f>SUM(A27:A31)</f>
        <v>1291724</v>
      </c>
      <c r="B32" s="134"/>
      <c r="C32" s="13" t="s">
        <v>173</v>
      </c>
      <c r="D32" s="289">
        <f>SUM(D27:D31)</f>
        <v>146000</v>
      </c>
      <c r="E32" s="289">
        <f>SUM(E27:E31)</f>
        <v>1213184</v>
      </c>
    </row>
    <row r="33" spans="1:5" s="1" customFormat="1" ht="18" customHeight="1" x14ac:dyDescent="0.2">
      <c r="A33" s="112"/>
      <c r="B33" s="37" t="s">
        <v>10</v>
      </c>
      <c r="C33" s="131" t="s">
        <v>177</v>
      </c>
      <c r="D33" s="112"/>
      <c r="E33" s="112"/>
    </row>
    <row r="34" spans="1:5" s="1" customFormat="1" ht="16.5" customHeight="1" x14ac:dyDescent="0.2">
      <c r="A34" s="100">
        <v>12053</v>
      </c>
      <c r="B34" s="145"/>
      <c r="C34" s="132" t="s">
        <v>414</v>
      </c>
      <c r="D34" s="100">
        <v>13000</v>
      </c>
      <c r="E34" s="100">
        <v>1199</v>
      </c>
    </row>
    <row r="35" spans="1:5" s="1" customFormat="1" ht="16.5" customHeight="1" x14ac:dyDescent="0.2">
      <c r="A35" s="100">
        <v>117738</v>
      </c>
      <c r="B35" s="145"/>
      <c r="C35" s="132" t="s">
        <v>178</v>
      </c>
      <c r="D35" s="100">
        <v>245000</v>
      </c>
      <c r="E35" s="100">
        <v>144902</v>
      </c>
    </row>
    <row r="36" spans="1:5" s="1" customFormat="1" ht="16.5" customHeight="1" x14ac:dyDescent="0.2">
      <c r="A36" s="100">
        <v>2003041</v>
      </c>
      <c r="B36" s="39"/>
      <c r="C36" s="135" t="s">
        <v>111</v>
      </c>
      <c r="D36" s="100">
        <v>1571000</v>
      </c>
      <c r="E36" s="100">
        <v>2346765</v>
      </c>
    </row>
    <row r="37" spans="1:5" s="1" customFormat="1" ht="16.5" customHeight="1" x14ac:dyDescent="0.2">
      <c r="A37" s="100">
        <v>3890081</v>
      </c>
      <c r="B37" s="39"/>
      <c r="C37" s="135" t="s">
        <v>126</v>
      </c>
      <c r="D37" s="100">
        <v>2529000</v>
      </c>
      <c r="E37" s="100">
        <v>3720607</v>
      </c>
    </row>
    <row r="38" spans="1:5" s="1" customFormat="1" ht="16.5" customHeight="1" x14ac:dyDescent="0.2">
      <c r="A38" s="100">
        <v>15731</v>
      </c>
      <c r="B38" s="39"/>
      <c r="C38" s="132" t="s">
        <v>130</v>
      </c>
      <c r="D38" s="117" t="s">
        <v>60</v>
      </c>
      <c r="E38" s="100">
        <v>14301</v>
      </c>
    </row>
    <row r="39" spans="1:5" s="1" customFormat="1" ht="16.5" customHeight="1" x14ac:dyDescent="0.2">
      <c r="A39" s="100">
        <v>968825</v>
      </c>
      <c r="B39" s="39"/>
      <c r="C39" s="132" t="s">
        <v>180</v>
      </c>
      <c r="D39" s="100">
        <v>168000</v>
      </c>
      <c r="E39" s="100">
        <v>1108465</v>
      </c>
    </row>
    <row r="40" spans="1:5" s="1" customFormat="1" ht="16.5" customHeight="1" x14ac:dyDescent="0.2">
      <c r="A40" s="100">
        <v>17290</v>
      </c>
      <c r="B40" s="39"/>
      <c r="C40" s="132" t="s">
        <v>328</v>
      </c>
      <c r="D40" s="100">
        <v>3000</v>
      </c>
      <c r="E40" s="100">
        <v>33819</v>
      </c>
    </row>
    <row r="41" spans="1:5" s="1" customFormat="1" ht="16.5" customHeight="1" x14ac:dyDescent="0.2">
      <c r="A41" s="117" t="s">
        <v>60</v>
      </c>
      <c r="B41" s="39"/>
      <c r="C41" s="132" t="s">
        <v>144</v>
      </c>
      <c r="D41" s="117" t="s">
        <v>60</v>
      </c>
      <c r="E41" s="100">
        <v>16049</v>
      </c>
    </row>
    <row r="42" spans="1:5" s="1" customFormat="1" ht="16.5" customHeight="1" x14ac:dyDescent="0.2">
      <c r="A42" s="117" t="s">
        <v>60</v>
      </c>
      <c r="B42" s="39"/>
      <c r="C42" s="132" t="s">
        <v>313</v>
      </c>
      <c r="D42" s="117" t="s">
        <v>60</v>
      </c>
      <c r="E42" s="100">
        <v>108814</v>
      </c>
    </row>
    <row r="43" spans="1:5" s="1" customFormat="1" ht="16.5" customHeight="1" x14ac:dyDescent="0.2">
      <c r="A43" s="117" t="s">
        <v>60</v>
      </c>
      <c r="B43" s="39"/>
      <c r="C43" s="132" t="s">
        <v>314</v>
      </c>
      <c r="D43" s="117" t="s">
        <v>60</v>
      </c>
      <c r="E43" s="100">
        <v>197973</v>
      </c>
    </row>
    <row r="44" spans="1:5" s="1" customFormat="1" ht="16.5" customHeight="1" x14ac:dyDescent="0.2">
      <c r="A44" s="100">
        <v>1435</v>
      </c>
      <c r="B44" s="39"/>
      <c r="C44" s="132" t="s">
        <v>146</v>
      </c>
      <c r="D44" s="117" t="s">
        <v>60</v>
      </c>
      <c r="E44" s="100">
        <v>6200</v>
      </c>
    </row>
    <row r="45" spans="1:5" s="1" customFormat="1" ht="16.5" customHeight="1" x14ac:dyDescent="0.2">
      <c r="A45" s="100">
        <v>2211304</v>
      </c>
      <c r="B45" s="39"/>
      <c r="C45" s="132" t="s">
        <v>183</v>
      </c>
      <c r="D45" s="100">
        <v>418000</v>
      </c>
      <c r="E45" s="100">
        <v>5404741</v>
      </c>
    </row>
    <row r="46" spans="1:5" s="1" customFormat="1" ht="17.25" customHeight="1" x14ac:dyDescent="0.2">
      <c r="A46" s="290">
        <f>SUM(A34:A45)</f>
        <v>9237498</v>
      </c>
      <c r="B46" s="134"/>
      <c r="C46" s="12" t="s">
        <v>184</v>
      </c>
      <c r="D46" s="136">
        <f>SUM(D34:D45)</f>
        <v>4947000</v>
      </c>
      <c r="E46" s="290">
        <f>SUM(E34:E45)</f>
        <v>13103835</v>
      </c>
    </row>
    <row r="47" spans="1:5" s="1" customFormat="1" ht="19.5" customHeight="1" x14ac:dyDescent="0.2">
      <c r="A47"/>
      <c r="B47"/>
      <c r="C47" s="248" t="s">
        <v>415</v>
      </c>
      <c r="D47"/>
      <c r="E47"/>
    </row>
    <row r="48" spans="1:5" s="1" customFormat="1" ht="14.25" customHeight="1" x14ac:dyDescent="0.2">
      <c r="A48"/>
      <c r="B48"/>
      <c r="C48"/>
      <c r="D48"/>
      <c r="E48"/>
    </row>
    <row r="49" spans="1:5" s="1" customFormat="1" ht="19.5" customHeight="1" x14ac:dyDescent="0.2"/>
    <row r="50" spans="1:5" s="1" customFormat="1" ht="19.5" customHeight="1" x14ac:dyDescent="0.2">
      <c r="A50"/>
      <c r="B50"/>
      <c r="C50"/>
      <c r="D50"/>
      <c r="E50"/>
    </row>
    <row r="51" spans="1:5" s="1" customFormat="1" ht="19.5" customHeight="1" x14ac:dyDescent="0.2">
      <c r="A51"/>
      <c r="B51"/>
      <c r="C51"/>
      <c r="D51"/>
      <c r="E51"/>
    </row>
    <row r="52" spans="1:5" s="1" customFormat="1" ht="19.5" customHeight="1" x14ac:dyDescent="0.2">
      <c r="A52"/>
      <c r="B52"/>
      <c r="C52"/>
      <c r="D52"/>
      <c r="E52"/>
    </row>
    <row r="53" spans="1:5" s="1" customFormat="1" ht="19.5" customHeight="1" x14ac:dyDescent="0.2">
      <c r="A53"/>
      <c r="B53"/>
      <c r="C53"/>
      <c r="D53"/>
      <c r="E53"/>
    </row>
    <row r="54" spans="1:5" s="1" customFormat="1" ht="19.5" customHeight="1" x14ac:dyDescent="0.2">
      <c r="A54"/>
      <c r="B54"/>
      <c r="C54"/>
      <c r="D54"/>
      <c r="E54"/>
    </row>
    <row r="55" spans="1:5" s="1" customFormat="1" ht="19.5" customHeight="1" x14ac:dyDescent="0.2">
      <c r="A55"/>
      <c r="B55"/>
      <c r="C55"/>
      <c r="D55"/>
      <c r="E55"/>
    </row>
    <row r="56" spans="1:5" s="1" customFormat="1" ht="21.75" customHeight="1" x14ac:dyDescent="0.2">
      <c r="A56" s="81" t="s">
        <v>603</v>
      </c>
      <c r="B56" s="35"/>
      <c r="C56" s="403"/>
      <c r="D56" s="389"/>
      <c r="E56" s="389"/>
    </row>
    <row r="57" spans="1:5" s="1" customFormat="1" ht="19.5" customHeight="1" x14ac:dyDescent="0.2">
      <c r="A57" s="139" t="s">
        <v>604</v>
      </c>
      <c r="B57" s="404"/>
      <c r="C57" s="405"/>
      <c r="D57" s="406"/>
      <c r="E57" s="406"/>
    </row>
    <row r="58" spans="1:5" s="1" customFormat="1" ht="19.5" customHeight="1" x14ac:dyDescent="0.2">
      <c r="A58" s="83" t="s">
        <v>278</v>
      </c>
      <c r="B58" s="121"/>
      <c r="C58" s="121"/>
      <c r="D58" s="121"/>
      <c r="E58" s="121"/>
    </row>
    <row r="59" spans="1:5" s="1" customFormat="1" ht="18" customHeight="1" x14ac:dyDescent="0.2">
      <c r="A59" s="82"/>
      <c r="B59" s="122"/>
      <c r="C59" s="82"/>
      <c r="D59" s="82"/>
      <c r="E59" s="81" t="s">
        <v>97</v>
      </c>
    </row>
    <row r="60" spans="1:5" s="1" customFormat="1" ht="18" customHeight="1" x14ac:dyDescent="0.2">
      <c r="A60" s="152" t="s">
        <v>2</v>
      </c>
      <c r="B60" s="123"/>
      <c r="C60" s="124"/>
      <c r="D60" s="286" t="s">
        <v>79</v>
      </c>
      <c r="E60" s="287"/>
    </row>
    <row r="61" spans="1:5" s="1" customFormat="1" ht="18" customHeight="1" x14ac:dyDescent="0.2">
      <c r="A61" s="151" t="s">
        <v>63</v>
      </c>
      <c r="B61" s="42" t="s">
        <v>3</v>
      </c>
      <c r="C61" s="288"/>
      <c r="D61" s="366" t="s">
        <v>4</v>
      </c>
      <c r="E61" s="366" t="s">
        <v>2</v>
      </c>
    </row>
    <row r="62" spans="1:5" s="1" customFormat="1" ht="18" customHeight="1" x14ac:dyDescent="0.2">
      <c r="A62" s="153">
        <v>2006</v>
      </c>
      <c r="B62" s="127"/>
      <c r="C62" s="128"/>
      <c r="D62" s="367"/>
      <c r="E62" s="367"/>
    </row>
    <row r="63" spans="1:5" s="1" customFormat="1" ht="19.5" customHeight="1" x14ac:dyDescent="0.2">
      <c r="A63" s="129"/>
      <c r="B63" s="130" t="s">
        <v>12</v>
      </c>
      <c r="C63" s="131" t="s">
        <v>185</v>
      </c>
      <c r="D63" s="129"/>
      <c r="E63" s="129"/>
    </row>
    <row r="64" spans="1:5" s="1" customFormat="1" ht="19.5" customHeight="1" x14ac:dyDescent="0.2">
      <c r="A64" s="100">
        <v>7405260</v>
      </c>
      <c r="B64" s="39"/>
      <c r="C64" s="132" t="s">
        <v>110</v>
      </c>
      <c r="D64" s="100">
        <v>7173000</v>
      </c>
      <c r="E64" s="100">
        <v>4691599</v>
      </c>
    </row>
    <row r="65" spans="1:5" s="1" customFormat="1" ht="20.25" customHeight="1" x14ac:dyDescent="0.2">
      <c r="A65" s="289">
        <f>SUM(A63:A64)</f>
        <v>7405260</v>
      </c>
      <c r="B65" s="134"/>
      <c r="C65" s="13" t="s">
        <v>186</v>
      </c>
      <c r="D65" s="289">
        <f>SUM(D63:D64)</f>
        <v>7173000</v>
      </c>
      <c r="E65" s="289">
        <f>SUM(E63:E64)</f>
        <v>4691599</v>
      </c>
    </row>
    <row r="66" spans="1:5" s="1" customFormat="1" ht="20.25" customHeight="1" x14ac:dyDescent="0.2">
      <c r="A66" s="112"/>
      <c r="B66" s="37" t="s">
        <v>14</v>
      </c>
      <c r="C66" s="131" t="s">
        <v>187</v>
      </c>
      <c r="D66" s="112"/>
      <c r="E66" s="112"/>
    </row>
    <row r="67" spans="1:5" s="1" customFormat="1" ht="19.5" customHeight="1" x14ac:dyDescent="0.2">
      <c r="A67" s="100">
        <v>250788</v>
      </c>
      <c r="B67" s="39"/>
      <c r="C67" s="132" t="s">
        <v>112</v>
      </c>
      <c r="D67" s="100">
        <v>33000</v>
      </c>
      <c r="E67" s="100">
        <v>251037</v>
      </c>
    </row>
    <row r="68" spans="1:5" s="1" customFormat="1" ht="19.5" customHeight="1" x14ac:dyDescent="0.2">
      <c r="A68" s="100">
        <v>103312</v>
      </c>
      <c r="B68" s="39"/>
      <c r="C68" s="132" t="s">
        <v>124</v>
      </c>
      <c r="D68" s="100">
        <v>14000</v>
      </c>
      <c r="E68" s="100">
        <v>32639</v>
      </c>
    </row>
    <row r="69" spans="1:5" s="1" customFormat="1" ht="19.5" customHeight="1" x14ac:dyDescent="0.2">
      <c r="A69" s="100">
        <v>510314</v>
      </c>
      <c r="B69" s="39"/>
      <c r="C69" s="132" t="s">
        <v>605</v>
      </c>
      <c r="D69" s="100">
        <v>77000</v>
      </c>
      <c r="E69" s="100">
        <v>866647</v>
      </c>
    </row>
    <row r="70" spans="1:5" s="1" customFormat="1" ht="20.25" customHeight="1" x14ac:dyDescent="0.2">
      <c r="A70" s="290">
        <f>SUM(A67:A69)</f>
        <v>864414</v>
      </c>
      <c r="B70" s="134"/>
      <c r="C70" s="12" t="s">
        <v>190</v>
      </c>
      <c r="D70" s="290">
        <f>SUM(D67:D69)</f>
        <v>124000</v>
      </c>
      <c r="E70" s="290">
        <f>SUM(E67:E69)</f>
        <v>1150323</v>
      </c>
    </row>
    <row r="71" spans="1:5" s="1" customFormat="1" ht="20.25" customHeight="1" x14ac:dyDescent="0.2">
      <c r="A71" s="112"/>
      <c r="B71" s="37" t="s">
        <v>19</v>
      </c>
      <c r="C71" s="131" t="s">
        <v>191</v>
      </c>
      <c r="D71" s="112"/>
      <c r="E71" s="112"/>
    </row>
    <row r="72" spans="1:5" s="1" customFormat="1" ht="19.5" customHeight="1" x14ac:dyDescent="0.2">
      <c r="A72" s="100">
        <v>556776</v>
      </c>
      <c r="B72" s="39"/>
      <c r="C72" s="132" t="s">
        <v>98</v>
      </c>
      <c r="D72" s="100">
        <v>135000</v>
      </c>
      <c r="E72" s="100">
        <v>749616</v>
      </c>
    </row>
    <row r="73" spans="1:5" s="1" customFormat="1" ht="19.5" customHeight="1" x14ac:dyDescent="0.2">
      <c r="A73" s="100">
        <v>897445</v>
      </c>
      <c r="B73" s="39"/>
      <c r="C73" s="132" t="s">
        <v>606</v>
      </c>
      <c r="D73" s="100">
        <v>1030000</v>
      </c>
      <c r="E73" s="100">
        <v>2007189</v>
      </c>
    </row>
    <row r="74" spans="1:5" s="1" customFormat="1" ht="19.5" customHeight="1" x14ac:dyDescent="0.2">
      <c r="A74" s="100">
        <v>433610</v>
      </c>
      <c r="B74" s="39"/>
      <c r="C74" s="132" t="s">
        <v>607</v>
      </c>
      <c r="D74" s="100">
        <v>286000</v>
      </c>
      <c r="E74" s="100">
        <v>765977</v>
      </c>
    </row>
    <row r="75" spans="1:5" s="1" customFormat="1" ht="19.5" customHeight="1" x14ac:dyDescent="0.2">
      <c r="A75" s="100">
        <v>1077875</v>
      </c>
      <c r="B75" s="39"/>
      <c r="C75" s="132" t="s">
        <v>608</v>
      </c>
      <c r="D75" s="100">
        <v>386000</v>
      </c>
      <c r="E75" s="100">
        <v>2159474</v>
      </c>
    </row>
    <row r="76" spans="1:5" s="1" customFormat="1" ht="19.5" customHeight="1" x14ac:dyDescent="0.2">
      <c r="A76" s="100">
        <v>34860</v>
      </c>
      <c r="B76" s="39"/>
      <c r="C76" s="132" t="s">
        <v>609</v>
      </c>
      <c r="D76" s="100">
        <v>51426</v>
      </c>
      <c r="E76" s="100">
        <v>51947</v>
      </c>
    </row>
    <row r="77" spans="1:5" s="1" customFormat="1" ht="19.5" customHeight="1" x14ac:dyDescent="0.2">
      <c r="A77" s="100">
        <v>17797</v>
      </c>
      <c r="B77" s="39"/>
      <c r="C77" s="132" t="s">
        <v>610</v>
      </c>
      <c r="D77" s="100">
        <v>33574</v>
      </c>
      <c r="E77" s="100">
        <v>188695</v>
      </c>
    </row>
    <row r="78" spans="1:5" s="1" customFormat="1" ht="19.5" customHeight="1" x14ac:dyDescent="0.2">
      <c r="A78" s="100">
        <v>987190</v>
      </c>
      <c r="B78" s="141"/>
      <c r="C78" s="132" t="s">
        <v>118</v>
      </c>
      <c r="D78" s="100">
        <v>501000</v>
      </c>
      <c r="E78" s="100">
        <v>1376977</v>
      </c>
    </row>
    <row r="79" spans="1:5" s="1" customFormat="1" ht="19.5" customHeight="1" x14ac:dyDescent="0.2">
      <c r="A79" s="100">
        <v>35478</v>
      </c>
      <c r="B79" s="141"/>
      <c r="C79" s="132" t="s">
        <v>197</v>
      </c>
      <c r="D79" s="100">
        <v>2000</v>
      </c>
      <c r="E79" s="100">
        <v>86065</v>
      </c>
    </row>
    <row r="80" spans="1:5" s="1" customFormat="1" ht="20.25" customHeight="1" x14ac:dyDescent="0.2">
      <c r="A80" s="289">
        <f>SUM(A72:A79)</f>
        <v>4041031</v>
      </c>
      <c r="B80" s="142"/>
      <c r="C80" s="13" t="s">
        <v>198</v>
      </c>
      <c r="D80" s="289">
        <f>SUM(D72:D79)</f>
        <v>2425000</v>
      </c>
      <c r="E80" s="289">
        <f>SUM(E72:E79)</f>
        <v>7385940</v>
      </c>
    </row>
    <row r="81" spans="1:5" s="1" customFormat="1" ht="19.5" customHeight="1" x14ac:dyDescent="0.2">
      <c r="A81" s="112"/>
      <c r="B81" s="37" t="s">
        <v>69</v>
      </c>
      <c r="C81" s="407" t="s">
        <v>611</v>
      </c>
      <c r="D81" s="112"/>
      <c r="E81" s="112"/>
    </row>
    <row r="82" spans="1:5" s="1" customFormat="1" ht="19.5" customHeight="1" x14ac:dyDescent="0.2">
      <c r="A82" s="100">
        <v>28253</v>
      </c>
      <c r="B82" s="37"/>
      <c r="C82" s="132" t="s">
        <v>612</v>
      </c>
      <c r="D82" s="100">
        <v>20000</v>
      </c>
      <c r="E82" s="100">
        <v>21218</v>
      </c>
    </row>
    <row r="83" spans="1:5" s="1" customFormat="1" ht="19.5" customHeight="1" x14ac:dyDescent="0.2">
      <c r="A83" s="100">
        <v>74952</v>
      </c>
      <c r="B83" s="39"/>
      <c r="C83" s="132" t="s">
        <v>105</v>
      </c>
      <c r="D83" s="100">
        <v>93000</v>
      </c>
      <c r="E83" s="100">
        <v>131773</v>
      </c>
    </row>
    <row r="84" spans="1:5" s="1" customFormat="1" ht="19.5" customHeight="1" x14ac:dyDescent="0.2">
      <c r="A84" s="100">
        <v>33135</v>
      </c>
      <c r="B84" s="39"/>
      <c r="C84" s="132" t="s">
        <v>201</v>
      </c>
      <c r="D84" s="100">
        <v>10000</v>
      </c>
      <c r="E84" s="100">
        <v>62936</v>
      </c>
    </row>
    <row r="85" spans="1:5" s="1" customFormat="1" ht="19.5" customHeight="1" x14ac:dyDescent="0.2">
      <c r="A85" s="100">
        <v>763644</v>
      </c>
      <c r="B85" s="39"/>
      <c r="C85" s="132" t="s">
        <v>129</v>
      </c>
      <c r="D85" s="100">
        <v>25000</v>
      </c>
      <c r="E85" s="100">
        <v>272402</v>
      </c>
    </row>
    <row r="86" spans="1:5" s="1" customFormat="1" ht="19.5" customHeight="1" x14ac:dyDescent="0.2">
      <c r="A86" s="100">
        <v>313633</v>
      </c>
      <c r="B86" s="39"/>
      <c r="C86" s="132" t="s">
        <v>139</v>
      </c>
      <c r="D86" s="100">
        <v>79000</v>
      </c>
      <c r="E86" s="100">
        <v>417348</v>
      </c>
    </row>
    <row r="87" spans="1:5" s="1" customFormat="1" ht="19.5" customHeight="1" x14ac:dyDescent="0.2">
      <c r="A87" s="100">
        <v>43839</v>
      </c>
      <c r="B87" s="39"/>
      <c r="C87" s="132" t="s">
        <v>144</v>
      </c>
      <c r="D87" s="100">
        <v>45000</v>
      </c>
      <c r="E87" s="100">
        <v>74511</v>
      </c>
    </row>
    <row r="88" spans="1:5" s="1" customFormat="1" ht="19.5" customHeight="1" x14ac:dyDescent="0.2">
      <c r="A88" s="289">
        <f>SUM(A82:A87)</f>
        <v>1257456</v>
      </c>
      <c r="B88" s="134"/>
      <c r="C88" s="13" t="s">
        <v>202</v>
      </c>
      <c r="D88" s="289">
        <f>SUM(D82:D87)</f>
        <v>272000</v>
      </c>
      <c r="E88" s="289">
        <f>SUM(E82:E87)</f>
        <v>980188</v>
      </c>
    </row>
    <row r="89" spans="1:5" s="1" customFormat="1" ht="19.5" customHeight="1" x14ac:dyDescent="0.2">
      <c r="A89" s="112"/>
      <c r="B89" s="37" t="s">
        <v>20</v>
      </c>
      <c r="C89" s="131" t="s">
        <v>203</v>
      </c>
      <c r="D89" s="112"/>
      <c r="E89" s="112"/>
    </row>
    <row r="90" spans="1:5" s="1" customFormat="1" ht="19.5" customHeight="1" x14ac:dyDescent="0.2">
      <c r="A90" s="100">
        <v>20382</v>
      </c>
      <c r="B90" s="39"/>
      <c r="C90" s="132" t="s">
        <v>107</v>
      </c>
      <c r="D90" s="100">
        <v>15000</v>
      </c>
      <c r="E90" s="100">
        <v>15652</v>
      </c>
    </row>
    <row r="91" spans="1:5" s="1" customFormat="1" ht="19.5" customHeight="1" x14ac:dyDescent="0.2">
      <c r="A91" s="100">
        <v>121690</v>
      </c>
      <c r="B91" s="141"/>
      <c r="C91" s="132" t="s">
        <v>613</v>
      </c>
      <c r="D91" s="117" t="s">
        <v>60</v>
      </c>
      <c r="E91" s="117" t="s">
        <v>60</v>
      </c>
    </row>
    <row r="92" spans="1:5" s="1" customFormat="1" ht="19.5" customHeight="1" x14ac:dyDescent="0.2">
      <c r="A92" s="290">
        <f>SUM(A90:A91)</f>
        <v>142072</v>
      </c>
      <c r="B92" s="134"/>
      <c r="C92" s="12" t="s">
        <v>614</v>
      </c>
      <c r="D92" s="290">
        <f>SUM(D90:D91)</f>
        <v>15000</v>
      </c>
      <c r="E92" s="290">
        <f>SUM(E90:E91)</f>
        <v>15652</v>
      </c>
    </row>
    <row r="93" spans="1:5" s="1" customFormat="1" ht="20.25" customHeight="1" x14ac:dyDescent="0.2"/>
    <row r="94" spans="1:5" s="1" customFormat="1" ht="19.5" customHeight="1" x14ac:dyDescent="0.2">
      <c r="C94" s="260" t="s">
        <v>615</v>
      </c>
    </row>
    <row r="95" spans="1:5" s="1" customFormat="1" ht="19.5" customHeight="1" x14ac:dyDescent="0.2">
      <c r="A95"/>
      <c r="B95"/>
      <c r="C95" s="248"/>
      <c r="D95"/>
      <c r="E95"/>
    </row>
    <row r="96" spans="1:5" s="1" customFormat="1" ht="19.5" customHeight="1" x14ac:dyDescent="0.2">
      <c r="A96"/>
      <c r="B96"/>
      <c r="C96"/>
      <c r="D96"/>
      <c r="E96"/>
    </row>
    <row r="97" spans="1:5" s="1" customFormat="1" ht="18" customHeight="1" x14ac:dyDescent="0.2">
      <c r="A97"/>
      <c r="B97"/>
      <c r="C97"/>
      <c r="D97"/>
      <c r="E97"/>
    </row>
    <row r="98" spans="1:5" s="1" customFormat="1" ht="19.5" customHeight="1" x14ac:dyDescent="0.2">
      <c r="A98" s="389"/>
      <c r="B98" s="35"/>
      <c r="C98" s="403"/>
      <c r="D98" s="389"/>
      <c r="E98" s="389"/>
    </row>
    <row r="99" spans="1:5" s="1" customFormat="1" ht="19.5" customHeight="1" x14ac:dyDescent="0.2">
      <c r="A99" s="389"/>
      <c r="B99" s="35"/>
      <c r="C99" s="403"/>
      <c r="D99" s="389"/>
      <c r="E99" s="389"/>
    </row>
    <row r="100" spans="1:5" s="1" customFormat="1" ht="19.5" customHeight="1" x14ac:dyDescent="0.2">
      <c r="A100" s="389"/>
      <c r="B100" s="35"/>
      <c r="C100" s="403"/>
      <c r="D100" s="389"/>
      <c r="E100" s="389"/>
    </row>
    <row r="101" spans="1:5" s="1" customFormat="1" ht="19.5" customHeight="1" x14ac:dyDescent="0.2">
      <c r="A101" s="389"/>
      <c r="B101" s="35"/>
      <c r="C101" s="403"/>
      <c r="D101" s="389"/>
      <c r="E101" s="389"/>
    </row>
    <row r="102" spans="1:5" s="1" customFormat="1" ht="19.5" customHeight="1" x14ac:dyDescent="0.2">
      <c r="A102" s="389"/>
      <c r="B102" s="35"/>
      <c r="C102" s="403"/>
      <c r="D102" s="389"/>
      <c r="E102" s="389"/>
    </row>
    <row r="103" spans="1:5" s="1" customFormat="1" ht="19.5" customHeight="1" x14ac:dyDescent="0.2">
      <c r="A103" s="389"/>
      <c r="B103" s="35"/>
      <c r="C103" s="403"/>
      <c r="D103" s="389"/>
      <c r="E103" s="389"/>
    </row>
    <row r="104" spans="1:5" s="1" customFormat="1" ht="19.5" customHeight="1" x14ac:dyDescent="0.2">
      <c r="A104" s="389"/>
      <c r="B104" s="35"/>
      <c r="C104" s="403"/>
      <c r="D104" s="389"/>
      <c r="E104" s="389"/>
    </row>
    <row r="105" spans="1:5" s="1" customFormat="1" ht="19.5" customHeight="1" x14ac:dyDescent="0.2">
      <c r="A105" s="11" t="s">
        <v>603</v>
      </c>
      <c r="B105" s="82"/>
      <c r="C105" s="82"/>
      <c r="D105" s="82"/>
      <c r="E105" s="82"/>
    </row>
    <row r="106" spans="1:5" s="1" customFormat="1" ht="19.5" customHeight="1" x14ac:dyDescent="0.2">
      <c r="A106" s="139" t="s">
        <v>604</v>
      </c>
      <c r="B106" s="404"/>
      <c r="C106" s="405"/>
      <c r="D106" s="406"/>
      <c r="E106" s="406"/>
    </row>
    <row r="107" spans="1:5" s="1" customFormat="1" ht="19.5" customHeight="1" x14ac:dyDescent="0.2">
      <c r="A107" s="83" t="s">
        <v>278</v>
      </c>
      <c r="B107" s="121"/>
      <c r="C107" s="121"/>
      <c r="D107" s="121"/>
      <c r="E107" s="121"/>
    </row>
    <row r="108" spans="1:5" s="1" customFormat="1" ht="19.5" customHeight="1" x14ac:dyDescent="0.2">
      <c r="A108" s="82"/>
      <c r="B108" s="122"/>
      <c r="C108" s="82"/>
      <c r="D108" s="82"/>
      <c r="E108" s="81" t="s">
        <v>97</v>
      </c>
    </row>
    <row r="109" spans="1:5" s="1" customFormat="1" ht="18" customHeight="1" x14ac:dyDescent="0.2">
      <c r="A109" s="152" t="s">
        <v>2</v>
      </c>
      <c r="B109" s="123"/>
      <c r="C109" s="124"/>
      <c r="D109" s="286" t="s">
        <v>79</v>
      </c>
      <c r="E109" s="287"/>
    </row>
    <row r="110" spans="1:5" s="1" customFormat="1" ht="18" customHeight="1" x14ac:dyDescent="0.2">
      <c r="A110" s="151" t="s">
        <v>63</v>
      </c>
      <c r="B110" s="42" t="s">
        <v>3</v>
      </c>
      <c r="C110" s="126"/>
      <c r="D110" s="366" t="s">
        <v>4</v>
      </c>
      <c r="E110" s="366" t="s">
        <v>2</v>
      </c>
    </row>
    <row r="111" spans="1:5" s="1" customFormat="1" ht="18" customHeight="1" x14ac:dyDescent="0.2">
      <c r="A111" s="153">
        <v>2006</v>
      </c>
      <c r="B111" s="127"/>
      <c r="C111" s="122"/>
      <c r="D111" s="367"/>
      <c r="E111" s="367"/>
    </row>
    <row r="112" spans="1:5" s="1" customFormat="1" ht="18" customHeight="1" x14ac:dyDescent="0.2">
      <c r="A112" s="112"/>
      <c r="B112" s="130" t="s">
        <v>22</v>
      </c>
      <c r="C112" s="131" t="s">
        <v>207</v>
      </c>
      <c r="D112" s="112"/>
      <c r="E112" s="112"/>
    </row>
    <row r="113" spans="1:6" s="1" customFormat="1" ht="18" customHeight="1" x14ac:dyDescent="0.2">
      <c r="A113" s="100">
        <v>405628</v>
      </c>
      <c r="B113" s="39"/>
      <c r="C113" s="132" t="s">
        <v>108</v>
      </c>
      <c r="D113" s="100">
        <v>149000</v>
      </c>
      <c r="E113" s="100">
        <v>201364</v>
      </c>
    </row>
    <row r="114" spans="1:6" s="1" customFormat="1" ht="18" customHeight="1" x14ac:dyDescent="0.2">
      <c r="A114" s="290">
        <f>SUM(A113)</f>
        <v>405628</v>
      </c>
      <c r="B114" s="134"/>
      <c r="C114" s="326" t="s">
        <v>208</v>
      </c>
      <c r="D114" s="290">
        <f>SUM(D113)</f>
        <v>149000</v>
      </c>
      <c r="E114" s="290">
        <f>SUM(E113)</f>
        <v>201364</v>
      </c>
    </row>
    <row r="115" spans="1:6" s="1" customFormat="1" ht="20.25" customHeight="1" x14ac:dyDescent="0.2">
      <c r="A115" s="277"/>
      <c r="B115" s="37" t="s">
        <v>26</v>
      </c>
      <c r="C115" s="408" t="s">
        <v>209</v>
      </c>
      <c r="D115" s="277"/>
      <c r="E115" s="277"/>
    </row>
    <row r="116" spans="1:6" s="1" customFormat="1" ht="20.25" customHeight="1" x14ac:dyDescent="0.2">
      <c r="A116" s="100">
        <v>337282</v>
      </c>
      <c r="B116" s="37"/>
      <c r="C116" s="132" t="s">
        <v>210</v>
      </c>
      <c r="D116" s="100">
        <v>167000</v>
      </c>
      <c r="E116" s="100">
        <v>637434</v>
      </c>
    </row>
    <row r="117" spans="1:6" s="1" customFormat="1" ht="20.25" customHeight="1" x14ac:dyDescent="0.2">
      <c r="A117" s="283">
        <v>6161</v>
      </c>
      <c r="B117" s="37"/>
      <c r="C117" s="132" t="s">
        <v>211</v>
      </c>
      <c r="D117" s="409">
        <v>8000</v>
      </c>
      <c r="E117" s="283">
        <v>6095</v>
      </c>
      <c r="F117" s="410"/>
    </row>
    <row r="118" spans="1:6" s="1" customFormat="1" ht="20.25" customHeight="1" x14ac:dyDescent="0.2">
      <c r="A118" s="290">
        <f>SUM(A116:A117)</f>
        <v>343443</v>
      </c>
      <c r="B118" s="134"/>
      <c r="C118" s="12" t="s">
        <v>213</v>
      </c>
      <c r="D118" s="100">
        <f>D116+D117</f>
        <v>175000</v>
      </c>
      <c r="E118" s="100">
        <f>E116+E117</f>
        <v>643529</v>
      </c>
    </row>
    <row r="119" spans="1:6" s="1" customFormat="1" ht="20.25" customHeight="1" x14ac:dyDescent="0.2">
      <c r="A119" s="112"/>
      <c r="B119" s="37" t="s">
        <v>28</v>
      </c>
      <c r="C119" s="131" t="s">
        <v>214</v>
      </c>
      <c r="D119" s="112"/>
      <c r="E119" s="112"/>
    </row>
    <row r="120" spans="1:6" s="1" customFormat="1" ht="19.5" customHeight="1" x14ac:dyDescent="0.2">
      <c r="A120" s="100">
        <v>30839</v>
      </c>
      <c r="B120" s="39"/>
      <c r="C120" s="132" t="s">
        <v>106</v>
      </c>
      <c r="D120" s="100">
        <v>17000</v>
      </c>
      <c r="E120" s="100">
        <v>169782</v>
      </c>
    </row>
    <row r="121" spans="1:6" s="1" customFormat="1" ht="19.5" customHeight="1" x14ac:dyDescent="0.2">
      <c r="A121" s="100">
        <v>35715</v>
      </c>
      <c r="B121" s="39"/>
      <c r="C121" s="132" t="s">
        <v>309</v>
      </c>
      <c r="D121" s="100">
        <v>10000</v>
      </c>
      <c r="E121" s="100">
        <v>21600</v>
      </c>
    </row>
    <row r="122" spans="1:6" s="1" customFormat="1" ht="19.5" customHeight="1" x14ac:dyDescent="0.2">
      <c r="A122" s="100">
        <v>308265</v>
      </c>
      <c r="B122" s="39"/>
      <c r="C122" s="132" t="s">
        <v>616</v>
      </c>
      <c r="D122" s="100">
        <v>151000</v>
      </c>
      <c r="E122" s="100">
        <v>68892</v>
      </c>
    </row>
    <row r="123" spans="1:6" s="1" customFormat="1" ht="19.5" customHeight="1" x14ac:dyDescent="0.2">
      <c r="A123" s="117" t="s">
        <v>60</v>
      </c>
      <c r="B123" s="39"/>
      <c r="C123" s="132" t="s">
        <v>121</v>
      </c>
      <c r="D123" s="117" t="s">
        <v>60</v>
      </c>
      <c r="E123" s="100">
        <v>19770</v>
      </c>
    </row>
    <row r="124" spans="1:6" s="1" customFormat="1" ht="23.25" customHeight="1" x14ac:dyDescent="0.2">
      <c r="A124" s="289">
        <f>SUM(A120:A123)</f>
        <v>374819</v>
      </c>
      <c r="B124" s="72"/>
      <c r="C124" s="13" t="s">
        <v>215</v>
      </c>
      <c r="D124" s="289">
        <f>SUM(D120:D123)</f>
        <v>178000</v>
      </c>
      <c r="E124" s="289">
        <f>SUM(E120:E123)</f>
        <v>280044</v>
      </c>
    </row>
    <row r="125" spans="1:6" s="1" customFormat="1" ht="23.25" customHeight="1" x14ac:dyDescent="0.2">
      <c r="A125" s="290">
        <f>SUM(A25+A32+A46+A65+A70+A80+A88+A92+A114+A118+A124)</f>
        <v>28428983</v>
      </c>
      <c r="B125" s="134"/>
      <c r="C125" s="326" t="s">
        <v>158</v>
      </c>
      <c r="D125" s="290">
        <f>SUM(D25+D32+D46+D65+D70+D80+D88+D92+D114+D118+D124)</f>
        <v>17000000</v>
      </c>
      <c r="E125" s="290">
        <f>SUM(E25+E32+E46+E65+E70+E80+E88+E92+E114+E118+E124)</f>
        <v>38334317</v>
      </c>
    </row>
    <row r="126" spans="1:6" s="1" customFormat="1" ht="21.75" customHeight="1" x14ac:dyDescent="0.2">
      <c r="A126" s="372"/>
      <c r="B126" s="372"/>
      <c r="C126" s="372"/>
      <c r="D126" s="372"/>
      <c r="E126" s="372"/>
    </row>
    <row r="127" spans="1:6" ht="18" customHeight="1" x14ac:dyDescent="0.2">
      <c r="A127" s="370"/>
      <c r="B127" s="370"/>
      <c r="C127" s="370"/>
      <c r="D127" s="370"/>
      <c r="E127" s="370"/>
    </row>
    <row r="128" spans="1:6" ht="18" customHeight="1" x14ac:dyDescent="0.2">
      <c r="A128" s="370"/>
      <c r="B128" s="370"/>
      <c r="C128" s="370"/>
      <c r="D128" s="370"/>
      <c r="E128" s="370"/>
    </row>
    <row r="129" spans="1:5" ht="18" customHeight="1" x14ac:dyDescent="0.2">
      <c r="A129" s="370"/>
      <c r="B129" s="370"/>
      <c r="C129" s="370"/>
      <c r="D129" s="370"/>
      <c r="E129" s="370"/>
    </row>
    <row r="131" spans="1:5" s="1" customFormat="1" ht="19.5" customHeight="1" x14ac:dyDescent="0.2">
      <c r="A131"/>
      <c r="B131"/>
      <c r="C131" s="248" t="s">
        <v>617</v>
      </c>
      <c r="D131"/>
      <c r="E131"/>
    </row>
    <row r="156" ht="8.25" customHeight="1" x14ac:dyDescent="0.2"/>
  </sheetData>
  <mergeCells count="10">
    <mergeCell ref="A126:E126"/>
    <mergeCell ref="A127:E127"/>
    <mergeCell ref="A128:E128"/>
    <mergeCell ref="A129:E129"/>
    <mergeCell ref="D6:D7"/>
    <mergeCell ref="E6:E7"/>
    <mergeCell ref="D61:D62"/>
    <mergeCell ref="E61:E62"/>
    <mergeCell ref="D110:D111"/>
    <mergeCell ref="E110:E111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7"/>
  <sheetViews>
    <sheetView rightToLeft="1" topLeftCell="A16" workbookViewId="0">
      <selection activeCell="E19" sqref="E19"/>
    </sheetView>
  </sheetViews>
  <sheetFormatPr defaultRowHeight="12.75" x14ac:dyDescent="0.2"/>
  <cols>
    <col min="1" max="1" width="15.7109375" style="261" customWidth="1"/>
    <col min="2" max="2" width="32.140625" style="261" customWidth="1"/>
    <col min="3" max="4" width="15.7109375" style="261" customWidth="1"/>
    <col min="5" max="16384" width="9.140625" style="261"/>
  </cols>
  <sheetData>
    <row r="2" spans="1:4" ht="23.25" x14ac:dyDescent="0.6">
      <c r="A2" s="291" t="s">
        <v>416</v>
      </c>
      <c r="B2" s="292"/>
      <c r="C2" s="292"/>
      <c r="D2" s="292"/>
    </row>
    <row r="3" spans="1:4" ht="24" customHeight="1" x14ac:dyDescent="0.65">
      <c r="A3" s="178" t="s">
        <v>417</v>
      </c>
      <c r="B3" s="179"/>
      <c r="C3" s="179"/>
      <c r="D3" s="179"/>
    </row>
    <row r="4" spans="1:4" ht="24" customHeight="1" x14ac:dyDescent="0.65">
      <c r="A4" s="178" t="s">
        <v>285</v>
      </c>
      <c r="B4" s="179"/>
      <c r="C4" s="179"/>
      <c r="D4" s="179"/>
    </row>
    <row r="5" spans="1:4" ht="23.25" x14ac:dyDescent="0.6">
      <c r="A5" s="292"/>
      <c r="B5" s="292"/>
      <c r="C5" s="292"/>
      <c r="D5" s="293" t="s">
        <v>97</v>
      </c>
    </row>
    <row r="6" spans="1:4" ht="21" customHeight="1" x14ac:dyDescent="0.6">
      <c r="A6" s="294" t="s">
        <v>164</v>
      </c>
      <c r="B6" s="295"/>
      <c r="C6" s="296" t="s">
        <v>79</v>
      </c>
      <c r="D6" s="206"/>
    </row>
    <row r="7" spans="1:4" ht="24" customHeight="1" x14ac:dyDescent="0.65">
      <c r="A7" s="297" t="s">
        <v>63</v>
      </c>
      <c r="B7" s="298" t="s">
        <v>3</v>
      </c>
      <c r="C7" s="366" t="s">
        <v>4</v>
      </c>
      <c r="D7" s="366" t="s">
        <v>2</v>
      </c>
    </row>
    <row r="8" spans="1:4" ht="23.25" customHeight="1" x14ac:dyDescent="0.6">
      <c r="A8" s="299">
        <v>2006</v>
      </c>
      <c r="B8" s="300"/>
      <c r="C8" s="367"/>
      <c r="D8" s="367"/>
    </row>
    <row r="9" spans="1:4" ht="24" customHeight="1" x14ac:dyDescent="0.6">
      <c r="A9" s="301"/>
      <c r="B9" s="302" t="s">
        <v>418</v>
      </c>
      <c r="C9" s="303"/>
      <c r="D9" s="301"/>
    </row>
    <row r="10" spans="1:4" s="305" customFormat="1" ht="24" customHeight="1" x14ac:dyDescent="0.2">
      <c r="A10" s="304"/>
      <c r="B10" s="278" t="s">
        <v>419</v>
      </c>
      <c r="C10" s="279"/>
      <c r="D10" s="277"/>
    </row>
    <row r="11" spans="1:4" s="305" customFormat="1" ht="20.25" customHeight="1" x14ac:dyDescent="0.2">
      <c r="A11" s="100">
        <v>6106383</v>
      </c>
      <c r="B11" s="66" t="s">
        <v>420</v>
      </c>
      <c r="C11" s="113">
        <v>3079032</v>
      </c>
      <c r="D11" s="100">
        <v>7287079</v>
      </c>
    </row>
    <row r="12" spans="1:4" s="305" customFormat="1" ht="20.25" customHeight="1" x14ac:dyDescent="0.2">
      <c r="A12" s="100">
        <v>2533947</v>
      </c>
      <c r="B12" s="306" t="s">
        <v>421</v>
      </c>
      <c r="C12" s="113">
        <v>2500847</v>
      </c>
      <c r="D12" s="100">
        <v>2497676</v>
      </c>
    </row>
    <row r="13" spans="1:4" s="305" customFormat="1" ht="20.25" customHeight="1" x14ac:dyDescent="0.2">
      <c r="A13" s="100">
        <v>2904341</v>
      </c>
      <c r="B13" s="66" t="s">
        <v>422</v>
      </c>
      <c r="C13" s="113">
        <v>986386</v>
      </c>
      <c r="D13" s="100">
        <v>6113969</v>
      </c>
    </row>
    <row r="14" spans="1:4" s="305" customFormat="1" ht="20.25" customHeight="1" x14ac:dyDescent="0.2">
      <c r="A14" s="100">
        <v>3312909</v>
      </c>
      <c r="B14" s="66" t="s">
        <v>423</v>
      </c>
      <c r="C14" s="113">
        <v>3535500</v>
      </c>
      <c r="D14" s="100">
        <v>2874777</v>
      </c>
    </row>
    <row r="15" spans="1:4" ht="23.25" x14ac:dyDescent="0.6">
      <c r="A15" s="307">
        <f>SUM(A11:A14)</f>
        <v>14857580</v>
      </c>
      <c r="B15" s="235" t="s">
        <v>424</v>
      </c>
      <c r="C15" s="308">
        <f>SUM(C11:C14)</f>
        <v>10101765</v>
      </c>
      <c r="D15" s="307">
        <f>SUM(D11:D14)</f>
        <v>18773501</v>
      </c>
    </row>
    <row r="16" spans="1:4" ht="24" customHeight="1" x14ac:dyDescent="0.6">
      <c r="A16" s="309"/>
      <c r="B16" s="302" t="s">
        <v>425</v>
      </c>
      <c r="C16" s="310"/>
      <c r="D16" s="309"/>
    </row>
    <row r="17" spans="1:5" ht="20.25" customHeight="1" x14ac:dyDescent="0.6">
      <c r="A17" s="311">
        <v>6149108</v>
      </c>
      <c r="B17" s="195" t="s">
        <v>426</v>
      </c>
      <c r="C17" s="312">
        <v>2072564</v>
      </c>
      <c r="D17" s="311">
        <v>10070478</v>
      </c>
    </row>
    <row r="18" spans="1:5" ht="20.25" customHeight="1" x14ac:dyDescent="0.6">
      <c r="A18" s="311">
        <v>10885</v>
      </c>
      <c r="B18" s="195" t="s">
        <v>427</v>
      </c>
      <c r="C18" s="312">
        <v>18083</v>
      </c>
      <c r="D18" s="311">
        <v>32962</v>
      </c>
    </row>
    <row r="19" spans="1:5" ht="23.25" customHeight="1" x14ac:dyDescent="0.6">
      <c r="A19" s="313">
        <f>SUM(A17:A18)</f>
        <v>6159993</v>
      </c>
      <c r="B19" s="189" t="s">
        <v>428</v>
      </c>
      <c r="C19" s="314">
        <f>SUM(C17:C18)</f>
        <v>2090647</v>
      </c>
      <c r="D19" s="313">
        <f>SUM(D17:D18)</f>
        <v>10103440</v>
      </c>
      <c r="E19" s="315"/>
    </row>
    <row r="20" spans="1:5" s="305" customFormat="1" ht="24" customHeight="1" x14ac:dyDescent="0.2">
      <c r="A20" s="100"/>
      <c r="B20" s="278" t="s">
        <v>429</v>
      </c>
      <c r="C20" s="113"/>
      <c r="D20" s="100"/>
      <c r="E20" s="316"/>
    </row>
    <row r="21" spans="1:5" s="305" customFormat="1" ht="20.25" customHeight="1" x14ac:dyDescent="0.2">
      <c r="A21" s="100">
        <v>613437</v>
      </c>
      <c r="B21" s="66" t="s">
        <v>430</v>
      </c>
      <c r="C21" s="113">
        <v>459483</v>
      </c>
      <c r="D21" s="100">
        <v>1415528</v>
      </c>
      <c r="E21" s="316"/>
    </row>
    <row r="22" spans="1:5" s="305" customFormat="1" ht="20.25" customHeight="1" x14ac:dyDescent="0.2">
      <c r="A22" s="100">
        <v>5989200</v>
      </c>
      <c r="B22" s="66" t="s">
        <v>431</v>
      </c>
      <c r="C22" s="113">
        <v>3719407</v>
      </c>
      <c r="D22" s="100">
        <v>6299055</v>
      </c>
      <c r="E22" s="316"/>
    </row>
    <row r="23" spans="1:5" ht="24" customHeight="1" x14ac:dyDescent="0.6">
      <c r="A23" s="307">
        <f>SUM(A21:A22)</f>
        <v>6602637</v>
      </c>
      <c r="B23" s="189" t="s">
        <v>432</v>
      </c>
      <c r="C23" s="308">
        <f>SUM(C21:C22)</f>
        <v>4178890</v>
      </c>
      <c r="D23" s="307">
        <f>SUM(D21:D22)</f>
        <v>7714583</v>
      </c>
      <c r="E23" s="315"/>
    </row>
    <row r="24" spans="1:5" s="305" customFormat="1" ht="20.25" customHeight="1" x14ac:dyDescent="0.2">
      <c r="A24" s="112"/>
      <c r="B24" s="317" t="s">
        <v>433</v>
      </c>
      <c r="C24" s="96"/>
      <c r="D24" s="112"/>
      <c r="E24" s="316"/>
    </row>
    <row r="25" spans="1:5" s="305" customFormat="1" ht="20.25" customHeight="1" x14ac:dyDescent="0.2">
      <c r="A25" s="100">
        <v>808773</v>
      </c>
      <c r="B25" s="66" t="s">
        <v>434</v>
      </c>
      <c r="C25" s="113">
        <v>628698</v>
      </c>
      <c r="D25" s="100">
        <v>1742793</v>
      </c>
      <c r="E25" s="316"/>
    </row>
    <row r="26" spans="1:5" ht="24" customHeight="1" x14ac:dyDescent="0.6">
      <c r="A26" s="307">
        <f>SUM(A25)</f>
        <v>808773</v>
      </c>
      <c r="B26" s="235" t="s">
        <v>435</v>
      </c>
      <c r="C26" s="308">
        <f>SUM(C25)</f>
        <v>628698</v>
      </c>
      <c r="D26" s="307">
        <f>SUM(D25)</f>
        <v>1742793</v>
      </c>
      <c r="E26" s="315"/>
    </row>
    <row r="27" spans="1:5" ht="24" customHeight="1" x14ac:dyDescent="0.6">
      <c r="A27" s="313">
        <f>SUM(A15+A19+A23+A26)</f>
        <v>28428983</v>
      </c>
      <c r="B27" s="189" t="s">
        <v>158</v>
      </c>
      <c r="C27" s="314">
        <f>SUM(C15+C19+C23+C26)</f>
        <v>17000000</v>
      </c>
      <c r="D27" s="313">
        <f>SUM(D15+D19+D23+D26)</f>
        <v>38334317</v>
      </c>
      <c r="E27" s="315"/>
    </row>
    <row r="28" spans="1:5" ht="21.75" x14ac:dyDescent="0.55000000000000004">
      <c r="A28" s="318"/>
      <c r="B28" s="292"/>
      <c r="C28" s="292"/>
      <c r="D28" s="319"/>
    </row>
    <row r="29" spans="1:5" ht="21.75" x14ac:dyDescent="0.55000000000000004">
      <c r="A29" s="320"/>
      <c r="B29" s="292"/>
      <c r="C29" s="292"/>
      <c r="D29" s="319"/>
    </row>
    <row r="30" spans="1:5" ht="21.75" x14ac:dyDescent="0.55000000000000004">
      <c r="A30" s="320"/>
      <c r="B30" s="292"/>
      <c r="C30" s="292"/>
      <c r="D30" s="319"/>
    </row>
    <row r="31" spans="1:5" ht="21.75" x14ac:dyDescent="0.55000000000000004">
      <c r="A31" s="320"/>
      <c r="B31" s="292"/>
      <c r="C31" s="292"/>
      <c r="D31" s="319"/>
    </row>
    <row r="32" spans="1:5" ht="21.75" x14ac:dyDescent="0.55000000000000004">
      <c r="A32" s="321"/>
      <c r="B32" s="79" t="s">
        <v>436</v>
      </c>
      <c r="C32" s="292"/>
      <c r="D32" s="322"/>
    </row>
    <row r="33" spans="1:4" ht="21.75" x14ac:dyDescent="0.55000000000000004">
      <c r="A33" s="320"/>
      <c r="B33" s="292"/>
      <c r="C33" s="292"/>
      <c r="D33" s="319"/>
    </row>
    <row r="34" spans="1:4" ht="21.75" x14ac:dyDescent="0.55000000000000004">
      <c r="A34" s="320"/>
      <c r="B34" s="292"/>
      <c r="C34" s="292"/>
      <c r="D34" s="319"/>
    </row>
    <row r="35" spans="1:4" ht="21.75" x14ac:dyDescent="0.55000000000000004">
      <c r="A35" s="320"/>
      <c r="B35" s="292"/>
      <c r="C35" s="292"/>
      <c r="D35" s="319"/>
    </row>
    <row r="36" spans="1:4" ht="21.75" x14ac:dyDescent="0.55000000000000004">
      <c r="A36" s="320"/>
      <c r="B36" s="292"/>
      <c r="C36" s="292"/>
      <c r="D36" s="319"/>
    </row>
    <row r="37" spans="1:4" ht="21.75" x14ac:dyDescent="0.55000000000000004">
      <c r="A37" s="320"/>
      <c r="B37" s="292"/>
      <c r="C37" s="292"/>
      <c r="D37" s="319"/>
    </row>
    <row r="38" spans="1:4" ht="21.75" x14ac:dyDescent="0.55000000000000004">
      <c r="A38" s="320"/>
      <c r="B38" s="292"/>
      <c r="C38" s="292"/>
      <c r="D38" s="319"/>
    </row>
    <row r="39" spans="1:4" ht="21.75" x14ac:dyDescent="0.55000000000000004">
      <c r="A39" s="320"/>
      <c r="B39" s="292"/>
      <c r="C39" s="292"/>
      <c r="D39" s="319"/>
    </row>
    <row r="41" spans="1:4" x14ac:dyDescent="0.2">
      <c r="A41" s="320"/>
      <c r="B41" s="292"/>
      <c r="C41" s="292"/>
      <c r="D41" s="231"/>
    </row>
    <row r="42" spans="1:4" x14ac:dyDescent="0.2">
      <c r="A42" s="320"/>
      <c r="B42" s="292"/>
      <c r="C42" s="292"/>
      <c r="D42" s="231"/>
    </row>
    <row r="43" spans="1:4" ht="21.75" x14ac:dyDescent="0.55000000000000004">
      <c r="A43" s="320"/>
      <c r="B43" s="292"/>
      <c r="C43" s="292"/>
      <c r="D43" s="319"/>
    </row>
    <row r="44" spans="1:4" x14ac:dyDescent="0.2">
      <c r="A44" s="320"/>
      <c r="B44" s="292"/>
      <c r="C44" s="292"/>
      <c r="D44" s="292"/>
    </row>
    <row r="45" spans="1:4" x14ac:dyDescent="0.2">
      <c r="A45" s="320"/>
      <c r="B45" s="292"/>
      <c r="C45" s="292"/>
      <c r="D45" s="292"/>
    </row>
    <row r="46" spans="1:4" x14ac:dyDescent="0.2">
      <c r="A46" s="320"/>
      <c r="B46" s="292"/>
      <c r="C46" s="292"/>
      <c r="D46" s="292"/>
    </row>
    <row r="47" spans="1:4" x14ac:dyDescent="0.2">
      <c r="A47" s="320"/>
      <c r="B47" s="292"/>
      <c r="C47" s="292"/>
      <c r="D47" s="292"/>
    </row>
    <row r="48" spans="1:4" x14ac:dyDescent="0.2">
      <c r="A48" s="320"/>
      <c r="B48" s="292"/>
      <c r="C48" s="292"/>
      <c r="D48" s="292"/>
    </row>
    <row r="49" spans="1:4" x14ac:dyDescent="0.2">
      <c r="A49" s="320"/>
      <c r="B49" s="292"/>
      <c r="C49" s="292"/>
      <c r="D49" s="292"/>
    </row>
    <row r="50" spans="1:4" x14ac:dyDescent="0.2">
      <c r="A50" s="320"/>
      <c r="B50" s="292"/>
      <c r="C50" s="292"/>
      <c r="D50" s="292"/>
    </row>
    <row r="51" spans="1:4" x14ac:dyDescent="0.2">
      <c r="A51" s="320"/>
      <c r="B51" s="292"/>
      <c r="C51" s="292"/>
      <c r="D51" s="292"/>
    </row>
    <row r="52" spans="1:4" x14ac:dyDescent="0.2">
      <c r="A52" s="320"/>
      <c r="B52" s="292"/>
      <c r="C52" s="292"/>
      <c r="D52" s="292"/>
    </row>
    <row r="53" spans="1:4" x14ac:dyDescent="0.2">
      <c r="A53" s="320"/>
      <c r="B53" s="292"/>
      <c r="C53" s="292"/>
      <c r="D53" s="292"/>
    </row>
    <row r="54" spans="1:4" x14ac:dyDescent="0.2">
      <c r="A54" s="320"/>
      <c r="B54" s="292"/>
      <c r="C54" s="292"/>
      <c r="D54" s="292"/>
    </row>
    <row r="55" spans="1:4" x14ac:dyDescent="0.2">
      <c r="A55" s="320"/>
      <c r="B55" s="292"/>
      <c r="C55" s="292"/>
      <c r="D55" s="292"/>
    </row>
    <row r="56" spans="1:4" x14ac:dyDescent="0.2">
      <c r="A56" s="320"/>
      <c r="B56" s="292"/>
      <c r="C56" s="292"/>
      <c r="D56" s="292"/>
    </row>
    <row r="57" spans="1:4" x14ac:dyDescent="0.2">
      <c r="A57" s="320"/>
      <c r="B57" s="292"/>
      <c r="C57" s="292"/>
      <c r="D57" s="292"/>
    </row>
    <row r="58" spans="1:4" x14ac:dyDescent="0.2">
      <c r="A58" s="320"/>
      <c r="B58" s="292"/>
      <c r="C58" s="292"/>
      <c r="D58" s="292"/>
    </row>
    <row r="59" spans="1:4" x14ac:dyDescent="0.2">
      <c r="A59" s="320"/>
      <c r="B59" s="292"/>
      <c r="C59" s="292"/>
      <c r="D59" s="292"/>
    </row>
    <row r="60" spans="1:4" x14ac:dyDescent="0.2">
      <c r="A60" s="320"/>
      <c r="B60" s="292"/>
      <c r="C60" s="292"/>
      <c r="D60" s="292"/>
    </row>
    <row r="61" spans="1:4" x14ac:dyDescent="0.2">
      <c r="A61" s="320"/>
      <c r="B61" s="292"/>
      <c r="C61" s="292"/>
      <c r="D61" s="292"/>
    </row>
    <row r="62" spans="1:4" x14ac:dyDescent="0.2">
      <c r="A62" s="320"/>
      <c r="B62" s="292"/>
      <c r="C62" s="292"/>
      <c r="D62" s="292"/>
    </row>
    <row r="63" spans="1:4" x14ac:dyDescent="0.2">
      <c r="A63" s="320"/>
      <c r="B63" s="292"/>
      <c r="C63" s="292"/>
      <c r="D63" s="292"/>
    </row>
    <row r="64" spans="1:4" x14ac:dyDescent="0.2">
      <c r="A64" s="320"/>
      <c r="B64" s="292"/>
      <c r="C64" s="292"/>
      <c r="D64" s="292"/>
    </row>
    <row r="65" spans="1:4" x14ac:dyDescent="0.2">
      <c r="A65" s="320"/>
      <c r="B65" s="292"/>
      <c r="C65" s="292"/>
      <c r="D65" s="292"/>
    </row>
    <row r="66" spans="1:4" x14ac:dyDescent="0.2">
      <c r="A66" s="320"/>
      <c r="B66" s="292"/>
      <c r="C66" s="292"/>
      <c r="D66" s="292"/>
    </row>
    <row r="67" spans="1:4" x14ac:dyDescent="0.2">
      <c r="A67" s="320"/>
      <c r="B67" s="292"/>
      <c r="C67" s="292"/>
      <c r="D67" s="292"/>
    </row>
    <row r="68" spans="1:4" x14ac:dyDescent="0.2">
      <c r="A68" s="320"/>
      <c r="B68" s="292"/>
      <c r="C68" s="292"/>
      <c r="D68" s="292"/>
    </row>
    <row r="69" spans="1:4" x14ac:dyDescent="0.2">
      <c r="A69" s="320"/>
      <c r="B69" s="292"/>
      <c r="C69" s="292"/>
      <c r="D69" s="292"/>
    </row>
    <row r="70" spans="1:4" x14ac:dyDescent="0.2">
      <c r="A70" s="320"/>
      <c r="B70" s="292"/>
      <c r="C70" s="292"/>
      <c r="D70" s="292"/>
    </row>
    <row r="71" spans="1:4" x14ac:dyDescent="0.2">
      <c r="A71" s="320"/>
      <c r="B71" s="292"/>
      <c r="C71" s="292"/>
      <c r="D71" s="292"/>
    </row>
    <row r="72" spans="1:4" x14ac:dyDescent="0.2">
      <c r="A72" s="320"/>
      <c r="B72" s="292"/>
      <c r="C72" s="292"/>
      <c r="D72" s="292"/>
    </row>
    <row r="73" spans="1:4" x14ac:dyDescent="0.2">
      <c r="A73" s="320"/>
      <c r="B73" s="292"/>
      <c r="C73" s="292"/>
      <c r="D73" s="292"/>
    </row>
    <row r="74" spans="1:4" x14ac:dyDescent="0.2">
      <c r="A74" s="320"/>
      <c r="B74" s="292"/>
      <c r="C74" s="292"/>
      <c r="D74" s="292"/>
    </row>
    <row r="75" spans="1:4" x14ac:dyDescent="0.2">
      <c r="A75" s="320"/>
      <c r="B75" s="292"/>
      <c r="C75" s="292"/>
      <c r="D75" s="292"/>
    </row>
    <row r="76" spans="1:4" x14ac:dyDescent="0.2">
      <c r="A76" s="320"/>
      <c r="B76" s="292"/>
      <c r="C76" s="292"/>
      <c r="D76" s="292"/>
    </row>
    <row r="77" spans="1:4" x14ac:dyDescent="0.2">
      <c r="A77" s="320"/>
      <c r="B77" s="292"/>
      <c r="C77" s="292"/>
      <c r="D77" s="292"/>
    </row>
    <row r="78" spans="1:4" x14ac:dyDescent="0.2">
      <c r="A78" s="320"/>
      <c r="B78" s="292"/>
      <c r="C78" s="292"/>
      <c r="D78" s="292"/>
    </row>
    <row r="79" spans="1:4" x14ac:dyDescent="0.2">
      <c r="A79" s="320"/>
      <c r="B79" s="292"/>
      <c r="C79" s="292"/>
      <c r="D79" s="292"/>
    </row>
    <row r="80" spans="1:4" x14ac:dyDescent="0.2">
      <c r="A80" s="320"/>
      <c r="B80" s="292"/>
      <c r="C80" s="292"/>
      <c r="D80" s="292"/>
    </row>
    <row r="81" spans="1:4" x14ac:dyDescent="0.2">
      <c r="A81" s="320"/>
      <c r="B81" s="292"/>
      <c r="C81" s="292"/>
      <c r="D81" s="292"/>
    </row>
    <row r="82" spans="1:4" x14ac:dyDescent="0.2">
      <c r="A82" s="320"/>
      <c r="B82" s="292"/>
      <c r="C82" s="292"/>
      <c r="D82" s="292"/>
    </row>
    <row r="83" spans="1:4" x14ac:dyDescent="0.2">
      <c r="A83" s="320"/>
      <c r="B83" s="292"/>
      <c r="C83" s="292"/>
      <c r="D83" s="292"/>
    </row>
    <row r="84" spans="1:4" x14ac:dyDescent="0.2">
      <c r="A84" s="320"/>
      <c r="B84" s="292"/>
      <c r="C84" s="292"/>
      <c r="D84" s="292"/>
    </row>
    <row r="85" spans="1:4" x14ac:dyDescent="0.2">
      <c r="A85" s="320"/>
      <c r="B85" s="292"/>
      <c r="C85" s="292"/>
      <c r="D85" s="292"/>
    </row>
    <row r="86" spans="1:4" x14ac:dyDescent="0.2">
      <c r="A86" s="320"/>
      <c r="B86" s="292"/>
      <c r="C86" s="292"/>
      <c r="D86" s="292"/>
    </row>
    <row r="87" spans="1:4" x14ac:dyDescent="0.2">
      <c r="A87" s="320"/>
      <c r="B87" s="292"/>
      <c r="C87" s="292"/>
      <c r="D87" s="292"/>
    </row>
    <row r="88" spans="1:4" x14ac:dyDescent="0.2">
      <c r="A88" s="320"/>
      <c r="B88" s="292"/>
      <c r="C88" s="292"/>
      <c r="D88" s="292"/>
    </row>
    <row r="89" spans="1:4" x14ac:dyDescent="0.2">
      <c r="A89" s="320"/>
      <c r="B89" s="292"/>
      <c r="C89" s="292"/>
      <c r="D89" s="292"/>
    </row>
    <row r="90" spans="1:4" x14ac:dyDescent="0.2">
      <c r="A90" s="320"/>
      <c r="B90" s="292"/>
      <c r="C90" s="292"/>
      <c r="D90" s="292"/>
    </row>
    <row r="91" spans="1:4" x14ac:dyDescent="0.2">
      <c r="A91" s="320"/>
      <c r="B91" s="292"/>
      <c r="C91" s="292"/>
      <c r="D91" s="292"/>
    </row>
    <row r="92" spans="1:4" x14ac:dyDescent="0.2">
      <c r="A92" s="320"/>
      <c r="B92" s="292"/>
      <c r="C92" s="292"/>
      <c r="D92" s="292"/>
    </row>
    <row r="93" spans="1:4" x14ac:dyDescent="0.2">
      <c r="A93" s="320"/>
      <c r="B93" s="292"/>
      <c r="C93" s="292"/>
      <c r="D93" s="292"/>
    </row>
    <row r="94" spans="1:4" x14ac:dyDescent="0.2">
      <c r="A94" s="320"/>
      <c r="B94" s="292"/>
      <c r="C94" s="292"/>
      <c r="D94" s="292"/>
    </row>
    <row r="95" spans="1:4" x14ac:dyDescent="0.2">
      <c r="A95" s="320"/>
      <c r="B95" s="292"/>
      <c r="C95" s="292"/>
      <c r="D95" s="292"/>
    </row>
    <row r="96" spans="1:4" x14ac:dyDescent="0.2">
      <c r="A96" s="320"/>
      <c r="B96" s="292"/>
      <c r="C96" s="292"/>
      <c r="D96" s="292"/>
    </row>
    <row r="97" spans="1:4" x14ac:dyDescent="0.2">
      <c r="A97" s="320"/>
      <c r="B97" s="292"/>
      <c r="C97" s="292"/>
      <c r="D97" s="292"/>
    </row>
    <row r="98" spans="1:4" x14ac:dyDescent="0.2">
      <c r="A98" s="320"/>
      <c r="B98" s="292"/>
      <c r="C98" s="292"/>
      <c r="D98" s="292"/>
    </row>
    <row r="99" spans="1:4" x14ac:dyDescent="0.2">
      <c r="A99" s="320"/>
      <c r="B99" s="292"/>
      <c r="C99" s="292"/>
      <c r="D99" s="292"/>
    </row>
    <row r="100" spans="1:4" x14ac:dyDescent="0.2">
      <c r="A100" s="292"/>
      <c r="B100" s="292"/>
      <c r="C100" s="292"/>
      <c r="D100" s="292"/>
    </row>
    <row r="101" spans="1:4" x14ac:dyDescent="0.2">
      <c r="A101" s="292"/>
      <c r="B101" s="292"/>
      <c r="C101" s="292"/>
      <c r="D101" s="292"/>
    </row>
    <row r="102" spans="1:4" x14ac:dyDescent="0.2">
      <c r="A102" s="292"/>
      <c r="B102" s="292"/>
      <c r="C102" s="292"/>
      <c r="D102" s="292"/>
    </row>
    <row r="103" spans="1:4" x14ac:dyDescent="0.2">
      <c r="A103" s="292"/>
      <c r="B103" s="292"/>
      <c r="C103" s="292"/>
      <c r="D103" s="292"/>
    </row>
    <row r="104" spans="1:4" x14ac:dyDescent="0.2">
      <c r="A104" s="292"/>
      <c r="B104" s="292"/>
      <c r="C104" s="292"/>
      <c r="D104" s="292"/>
    </row>
    <row r="105" spans="1:4" x14ac:dyDescent="0.2">
      <c r="A105" s="292"/>
      <c r="B105" s="292"/>
      <c r="C105" s="292"/>
      <c r="D105" s="292"/>
    </row>
    <row r="106" spans="1:4" x14ac:dyDescent="0.2">
      <c r="A106" s="292"/>
      <c r="B106" s="292"/>
      <c r="C106" s="292"/>
      <c r="D106" s="292"/>
    </row>
    <row r="107" spans="1:4" x14ac:dyDescent="0.2">
      <c r="A107" s="292"/>
      <c r="B107" s="292"/>
      <c r="C107" s="292"/>
      <c r="D107" s="292"/>
    </row>
    <row r="108" spans="1:4" x14ac:dyDescent="0.2">
      <c r="A108" s="292"/>
      <c r="B108" s="292"/>
      <c r="C108" s="292"/>
      <c r="D108" s="292"/>
    </row>
    <row r="109" spans="1:4" x14ac:dyDescent="0.2">
      <c r="A109" s="292"/>
      <c r="B109" s="292"/>
      <c r="C109" s="292"/>
      <c r="D109" s="292"/>
    </row>
    <row r="110" spans="1:4" x14ac:dyDescent="0.2">
      <c r="A110" s="292"/>
      <c r="B110" s="292"/>
      <c r="C110" s="292"/>
      <c r="D110" s="292"/>
    </row>
    <row r="111" spans="1:4" x14ac:dyDescent="0.2">
      <c r="A111" s="292"/>
      <c r="B111" s="292"/>
      <c r="C111" s="292"/>
      <c r="D111" s="292"/>
    </row>
    <row r="112" spans="1:4" x14ac:dyDescent="0.2">
      <c r="A112" s="292"/>
      <c r="B112" s="292"/>
      <c r="C112" s="292"/>
      <c r="D112" s="292"/>
    </row>
    <row r="113" spans="1:4" x14ac:dyDescent="0.2">
      <c r="A113" s="292"/>
      <c r="B113" s="292"/>
      <c r="C113" s="292"/>
      <c r="D113" s="292"/>
    </row>
    <row r="114" spans="1:4" x14ac:dyDescent="0.2">
      <c r="A114" s="292"/>
      <c r="B114" s="292"/>
      <c r="C114" s="292"/>
      <c r="D114" s="292"/>
    </row>
    <row r="115" spans="1:4" x14ac:dyDescent="0.2">
      <c r="A115" s="292"/>
      <c r="B115" s="292"/>
      <c r="C115" s="292"/>
      <c r="D115" s="292"/>
    </row>
    <row r="116" spans="1:4" x14ac:dyDescent="0.2">
      <c r="A116" s="292"/>
      <c r="B116" s="292"/>
      <c r="C116" s="292"/>
      <c r="D116" s="292"/>
    </row>
    <row r="117" spans="1:4" x14ac:dyDescent="0.2">
      <c r="A117" s="292"/>
      <c r="B117" s="292"/>
      <c r="C117" s="292"/>
      <c r="D117" s="292"/>
    </row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6"/>
  <sheetViews>
    <sheetView rightToLeft="1" topLeftCell="A79" workbookViewId="0">
      <selection sqref="A1:IV65536"/>
    </sheetView>
  </sheetViews>
  <sheetFormatPr defaultRowHeight="12.75" x14ac:dyDescent="0.2"/>
  <cols>
    <col min="1" max="1" width="14.42578125" customWidth="1"/>
    <col min="2" max="2" width="46" customWidth="1"/>
    <col min="3" max="3" width="14.28515625" customWidth="1"/>
    <col min="4" max="4" width="14.42578125" customWidth="1"/>
  </cols>
  <sheetData>
    <row r="2" spans="1:4" s="1" customFormat="1" ht="15" customHeight="1" x14ac:dyDescent="0.2">
      <c r="A2" s="81" t="s">
        <v>437</v>
      </c>
      <c r="B2" s="82"/>
      <c r="C2" s="82"/>
      <c r="D2" s="82"/>
    </row>
    <row r="3" spans="1:4" s="1" customFormat="1" ht="20.25" customHeight="1" x14ac:dyDescent="0.2">
      <c r="A3" s="83" t="s">
        <v>438</v>
      </c>
      <c r="B3" s="84"/>
      <c r="C3" s="84"/>
      <c r="D3" s="84"/>
    </row>
    <row r="4" spans="1:4" s="1" customFormat="1" ht="20.25" customHeight="1" x14ac:dyDescent="0.2">
      <c r="A4" s="83" t="s">
        <v>305</v>
      </c>
      <c r="B4" s="84"/>
      <c r="C4" s="84"/>
      <c r="D4" s="84"/>
    </row>
    <row r="5" spans="1:4" s="1" customFormat="1" ht="15" customHeight="1" x14ac:dyDescent="0.2">
      <c r="A5" s="82"/>
      <c r="B5" s="82"/>
      <c r="C5" s="82"/>
      <c r="D5" s="81" t="s">
        <v>97</v>
      </c>
    </row>
    <row r="6" spans="1:4" s="1" customFormat="1" ht="24" customHeight="1" x14ac:dyDescent="0.2">
      <c r="A6" s="147" t="s">
        <v>2</v>
      </c>
      <c r="B6" s="87"/>
      <c r="C6" s="149" t="s">
        <v>79</v>
      </c>
      <c r="D6" s="51"/>
    </row>
    <row r="7" spans="1:4" s="1" customFormat="1" ht="24" customHeight="1" x14ac:dyDescent="0.2">
      <c r="A7" s="151" t="s">
        <v>63</v>
      </c>
      <c r="B7" s="90" t="s">
        <v>3</v>
      </c>
      <c r="C7" s="366" t="s">
        <v>4</v>
      </c>
      <c r="D7" s="366" t="s">
        <v>2</v>
      </c>
    </row>
    <row r="8" spans="1:4" s="1" customFormat="1" ht="24" customHeight="1" x14ac:dyDescent="0.2">
      <c r="A8" s="153">
        <v>2006</v>
      </c>
      <c r="B8" s="93"/>
      <c r="C8" s="367"/>
      <c r="D8" s="367"/>
    </row>
    <row r="9" spans="1:4" s="1" customFormat="1" ht="21" customHeight="1" x14ac:dyDescent="0.2">
      <c r="A9" s="94">
        <v>44073121</v>
      </c>
      <c r="B9" s="244" t="s">
        <v>98</v>
      </c>
      <c r="C9" s="245">
        <v>256151211</v>
      </c>
      <c r="D9" s="94">
        <v>68796070</v>
      </c>
    </row>
    <row r="10" spans="1:4" s="1" customFormat="1" ht="21" customHeight="1" x14ac:dyDescent="0.2">
      <c r="A10" s="97">
        <v>645091</v>
      </c>
      <c r="B10" s="98" t="s">
        <v>100</v>
      </c>
      <c r="C10" s="101">
        <v>148349</v>
      </c>
      <c r="D10" s="97">
        <v>87746</v>
      </c>
    </row>
    <row r="11" spans="1:4" s="1" customFormat="1" ht="21" customHeight="1" x14ac:dyDescent="0.2">
      <c r="A11" s="97">
        <v>4760</v>
      </c>
      <c r="B11" s="98" t="s">
        <v>168</v>
      </c>
      <c r="C11" s="101">
        <v>751529</v>
      </c>
      <c r="D11" s="97">
        <v>22112</v>
      </c>
    </row>
    <row r="12" spans="1:4" s="1" customFormat="1" ht="21" customHeight="1" x14ac:dyDescent="0.2">
      <c r="A12" s="100">
        <v>29500</v>
      </c>
      <c r="B12" s="98" t="s">
        <v>101</v>
      </c>
      <c r="C12" s="101">
        <v>3413448</v>
      </c>
      <c r="D12" s="113">
        <v>73285</v>
      </c>
    </row>
    <row r="13" spans="1:4" s="1" customFormat="1" ht="21" customHeight="1" x14ac:dyDescent="0.2">
      <c r="A13" s="97">
        <v>1007818</v>
      </c>
      <c r="B13" s="98" t="s">
        <v>102</v>
      </c>
      <c r="C13" s="101">
        <v>8726816</v>
      </c>
      <c r="D13" s="97">
        <v>1542304</v>
      </c>
    </row>
    <row r="14" spans="1:4" s="1" customFormat="1" ht="21" customHeight="1" x14ac:dyDescent="0.2">
      <c r="A14" s="97">
        <v>1499974</v>
      </c>
      <c r="B14" s="98" t="s">
        <v>103</v>
      </c>
      <c r="C14" s="101">
        <v>66459408</v>
      </c>
      <c r="D14" s="97">
        <v>13472078</v>
      </c>
    </row>
    <row r="15" spans="1:4" s="1" customFormat="1" ht="21" customHeight="1" x14ac:dyDescent="0.2">
      <c r="A15" s="97">
        <v>6251537</v>
      </c>
      <c r="B15" s="98" t="s">
        <v>104</v>
      </c>
      <c r="C15" s="101">
        <v>10839156</v>
      </c>
      <c r="D15" s="97">
        <v>5966057</v>
      </c>
    </row>
    <row r="16" spans="1:4" s="1" customFormat="1" ht="21" customHeight="1" x14ac:dyDescent="0.2">
      <c r="A16" s="97">
        <v>3174141</v>
      </c>
      <c r="B16" s="98" t="s">
        <v>105</v>
      </c>
      <c r="C16" s="101">
        <v>17159314</v>
      </c>
      <c r="D16" s="97">
        <v>2421457</v>
      </c>
    </row>
    <row r="17" spans="1:4" s="1" customFormat="1" ht="21" customHeight="1" x14ac:dyDescent="0.2">
      <c r="A17" s="97">
        <v>1283971</v>
      </c>
      <c r="B17" s="98" t="s">
        <v>106</v>
      </c>
      <c r="C17" s="101">
        <v>7971229</v>
      </c>
      <c r="D17" s="97">
        <v>2062260</v>
      </c>
    </row>
    <row r="18" spans="1:4" s="1" customFormat="1" ht="21" customHeight="1" x14ac:dyDescent="0.2">
      <c r="A18" s="97">
        <v>47279</v>
      </c>
      <c r="B18" s="98" t="s">
        <v>107</v>
      </c>
      <c r="C18" s="101">
        <v>43857034</v>
      </c>
      <c r="D18" s="97">
        <v>870496</v>
      </c>
    </row>
    <row r="19" spans="1:4" s="1" customFormat="1" ht="21" customHeight="1" x14ac:dyDescent="0.2">
      <c r="A19" s="97">
        <v>5080943</v>
      </c>
      <c r="B19" s="98" t="s">
        <v>108</v>
      </c>
      <c r="C19" s="101">
        <v>27316900</v>
      </c>
      <c r="D19" s="97">
        <v>2770949</v>
      </c>
    </row>
    <row r="20" spans="1:4" s="1" customFormat="1" ht="21" customHeight="1" x14ac:dyDescent="0.2">
      <c r="A20" s="97">
        <v>2423748</v>
      </c>
      <c r="B20" s="98" t="s">
        <v>109</v>
      </c>
      <c r="C20" s="101">
        <v>11241069</v>
      </c>
      <c r="D20" s="97">
        <v>1991282</v>
      </c>
    </row>
    <row r="21" spans="1:4" s="1" customFormat="1" ht="21" customHeight="1" x14ac:dyDescent="0.2">
      <c r="A21" s="97">
        <v>8007320</v>
      </c>
      <c r="B21" s="98" t="s">
        <v>110</v>
      </c>
      <c r="C21" s="101">
        <v>78823688</v>
      </c>
      <c r="D21" s="97">
        <v>14337248</v>
      </c>
    </row>
    <row r="22" spans="1:4" s="1" customFormat="1" ht="21" customHeight="1" x14ac:dyDescent="0.2">
      <c r="A22" s="97">
        <v>42896181</v>
      </c>
      <c r="B22" s="98" t="s">
        <v>111</v>
      </c>
      <c r="C22" s="101">
        <v>110262665</v>
      </c>
      <c r="D22" s="97">
        <v>40063791</v>
      </c>
    </row>
    <row r="23" spans="1:4" s="1" customFormat="1" ht="21" customHeight="1" x14ac:dyDescent="0.2">
      <c r="A23" s="97">
        <v>876885</v>
      </c>
      <c r="B23" s="98" t="s">
        <v>337</v>
      </c>
      <c r="C23" s="101">
        <v>6939800</v>
      </c>
      <c r="D23" s="97">
        <v>589940</v>
      </c>
    </row>
    <row r="24" spans="1:4" s="1" customFormat="1" ht="21" customHeight="1" x14ac:dyDescent="0.2">
      <c r="A24" s="97">
        <v>2358769</v>
      </c>
      <c r="B24" s="98" t="s">
        <v>201</v>
      </c>
      <c r="C24" s="101">
        <v>31474130</v>
      </c>
      <c r="D24" s="97">
        <v>2893468</v>
      </c>
    </row>
    <row r="25" spans="1:4" s="1" customFormat="1" ht="21" customHeight="1" x14ac:dyDescent="0.2">
      <c r="A25" s="97">
        <v>170249221</v>
      </c>
      <c r="B25" s="98" t="s">
        <v>298</v>
      </c>
      <c r="C25" s="101">
        <v>480891019</v>
      </c>
      <c r="D25" s="97">
        <v>262786881</v>
      </c>
    </row>
    <row r="26" spans="1:4" s="1" customFormat="1" ht="21" customHeight="1" x14ac:dyDescent="0.2">
      <c r="A26" s="97">
        <v>85733901</v>
      </c>
      <c r="B26" s="98" t="s">
        <v>410</v>
      </c>
      <c r="C26" s="113">
        <v>331260282</v>
      </c>
      <c r="D26" s="97">
        <v>87204914</v>
      </c>
    </row>
    <row r="27" spans="1:4" s="1" customFormat="1" ht="21" customHeight="1" x14ac:dyDescent="0.2">
      <c r="A27" s="97">
        <v>65796529</v>
      </c>
      <c r="B27" s="98" t="s">
        <v>116</v>
      </c>
      <c r="C27" s="101">
        <v>160547023</v>
      </c>
      <c r="D27" s="97">
        <v>88638538</v>
      </c>
    </row>
    <row r="28" spans="1:4" s="1" customFormat="1" ht="21" customHeight="1" x14ac:dyDescent="0.2">
      <c r="A28" s="117" t="s">
        <v>60</v>
      </c>
      <c r="B28" s="98" t="s">
        <v>117</v>
      </c>
      <c r="C28" s="101">
        <v>61787</v>
      </c>
      <c r="D28" s="101">
        <v>34200</v>
      </c>
    </row>
    <row r="29" spans="1:4" s="1" customFormat="1" ht="21" customHeight="1" x14ac:dyDescent="0.2">
      <c r="A29" s="97">
        <v>5931126</v>
      </c>
      <c r="B29" s="98" t="s">
        <v>118</v>
      </c>
      <c r="C29" s="101">
        <v>27606996</v>
      </c>
      <c r="D29" s="97">
        <v>10473176</v>
      </c>
    </row>
    <row r="30" spans="1:4" s="1" customFormat="1" ht="21" customHeight="1" x14ac:dyDescent="0.2">
      <c r="A30" s="97">
        <v>242263</v>
      </c>
      <c r="B30" s="98" t="s">
        <v>119</v>
      </c>
      <c r="C30" s="101">
        <v>1265277</v>
      </c>
      <c r="D30" s="97">
        <v>533224</v>
      </c>
    </row>
    <row r="31" spans="1:4" s="1" customFormat="1" ht="21" customHeight="1" x14ac:dyDescent="0.2">
      <c r="A31" s="107" t="s">
        <v>60</v>
      </c>
      <c r="B31" s="285" t="s">
        <v>123</v>
      </c>
      <c r="C31" s="247">
        <v>546474</v>
      </c>
      <c r="D31" s="97">
        <v>538189</v>
      </c>
    </row>
    <row r="32" spans="1:4" s="1" customFormat="1" ht="19.5" customHeight="1" x14ac:dyDescent="0.2">
      <c r="A32" s="365"/>
      <c r="B32" s="365"/>
      <c r="C32" s="365"/>
      <c r="D32" s="365"/>
    </row>
    <row r="33" spans="1:4" s="1" customFormat="1" ht="19.5" customHeight="1" x14ac:dyDescent="0.2">
      <c r="A33"/>
      <c r="B33"/>
      <c r="C33"/>
      <c r="D33"/>
    </row>
    <row r="34" spans="1:4" s="1" customFormat="1" ht="19.5" customHeight="1" x14ac:dyDescent="0.2">
      <c r="A34"/>
      <c r="B34"/>
      <c r="C34"/>
      <c r="D34"/>
    </row>
    <row r="35" spans="1:4" s="1" customFormat="1" ht="16.5" customHeight="1" x14ac:dyDescent="0.2">
      <c r="A35"/>
      <c r="B35"/>
      <c r="C35"/>
      <c r="D35"/>
    </row>
    <row r="36" spans="1:4" s="1" customFormat="1" ht="16.5" customHeight="1" x14ac:dyDescent="0.2">
      <c r="A36"/>
      <c r="B36"/>
      <c r="C36"/>
      <c r="D36"/>
    </row>
    <row r="37" spans="1:4" s="1" customFormat="1" ht="16.5" customHeight="1" x14ac:dyDescent="0.2">
      <c r="A37"/>
      <c r="B37"/>
      <c r="C37"/>
      <c r="D37"/>
    </row>
    <row r="38" spans="1:4" s="1" customFormat="1" ht="16.5" customHeight="1" x14ac:dyDescent="0.2">
      <c r="A38"/>
      <c r="B38"/>
      <c r="C38"/>
      <c r="D38"/>
    </row>
    <row r="39" spans="1:4" s="1" customFormat="1" ht="16.5" customHeight="1" x14ac:dyDescent="0.2">
      <c r="A39"/>
      <c r="B39" s="137" t="s">
        <v>439</v>
      </c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/>
      <c r="B43" s="79"/>
      <c r="C43"/>
      <c r="D43"/>
    </row>
    <row r="44" spans="1:4" s="1" customFormat="1" ht="16.5" customHeight="1" x14ac:dyDescent="0.2">
      <c r="A44"/>
      <c r="B44"/>
      <c r="C44"/>
      <c r="D44"/>
    </row>
    <row r="45" spans="1:4" s="1" customFormat="1" ht="16.5" customHeight="1" x14ac:dyDescent="0.2">
      <c r="A45"/>
      <c r="B45"/>
      <c r="C45"/>
      <c r="D45"/>
    </row>
    <row r="46" spans="1:4" s="1" customFormat="1" ht="16.5" customHeight="1" x14ac:dyDescent="0.2">
      <c r="A46"/>
      <c r="B46"/>
      <c r="C46"/>
      <c r="D46"/>
    </row>
    <row r="47" spans="1:4" s="1" customFormat="1" ht="16.5" customHeight="1" x14ac:dyDescent="0.2">
      <c r="A47"/>
      <c r="B47"/>
      <c r="C47"/>
      <c r="D47"/>
    </row>
    <row r="48" spans="1:4" s="1" customFormat="1" ht="16.5" customHeight="1" x14ac:dyDescent="0.2">
      <c r="A48"/>
      <c r="B48"/>
      <c r="C48"/>
      <c r="D48"/>
    </row>
    <row r="49" spans="1:4" s="1" customFormat="1" ht="16.5" customHeight="1" x14ac:dyDescent="0.2">
      <c r="A49" s="81" t="s">
        <v>440</v>
      </c>
    </row>
    <row r="50" spans="1:4" s="1" customFormat="1" ht="20.25" customHeight="1" x14ac:dyDescent="0.2">
      <c r="A50" s="139" t="s">
        <v>441</v>
      </c>
      <c r="B50" s="323"/>
      <c r="C50" s="323"/>
      <c r="D50" s="323"/>
    </row>
    <row r="51" spans="1:4" s="1" customFormat="1" ht="20.25" customHeight="1" x14ac:dyDescent="0.2">
      <c r="A51" s="83" t="s">
        <v>305</v>
      </c>
      <c r="B51" s="323"/>
      <c r="C51" s="323"/>
      <c r="D51" s="323"/>
    </row>
    <row r="52" spans="1:4" s="1" customFormat="1" ht="15" customHeight="1" x14ac:dyDescent="0.2">
      <c r="A52" s="82"/>
      <c r="B52" s="82"/>
      <c r="C52" s="82"/>
      <c r="D52" s="81" t="s">
        <v>97</v>
      </c>
    </row>
    <row r="53" spans="1:4" s="1" customFormat="1" ht="24" customHeight="1" x14ac:dyDescent="0.2">
      <c r="A53" s="147" t="s">
        <v>2</v>
      </c>
      <c r="B53" s="87"/>
      <c r="C53" s="149" t="s">
        <v>79</v>
      </c>
      <c r="D53" s="51"/>
    </row>
    <row r="54" spans="1:4" s="1" customFormat="1" ht="24" customHeight="1" x14ac:dyDescent="0.2">
      <c r="A54" s="151" t="s">
        <v>63</v>
      </c>
      <c r="B54" s="90" t="s">
        <v>3</v>
      </c>
      <c r="C54" s="366" t="s">
        <v>4</v>
      </c>
      <c r="D54" s="366" t="s">
        <v>2</v>
      </c>
    </row>
    <row r="55" spans="1:4" s="1" customFormat="1" ht="24" customHeight="1" x14ac:dyDescent="0.2">
      <c r="A55" s="262">
        <v>2006</v>
      </c>
      <c r="B55" s="111"/>
      <c r="C55" s="367"/>
      <c r="D55" s="367"/>
    </row>
    <row r="56" spans="1:4" s="1" customFormat="1" ht="24" customHeight="1" x14ac:dyDescent="0.2">
      <c r="A56" s="94">
        <v>579743</v>
      </c>
      <c r="B56" s="98" t="s">
        <v>124</v>
      </c>
      <c r="C56" s="101">
        <v>905120</v>
      </c>
      <c r="D56" s="97">
        <v>607009</v>
      </c>
    </row>
    <row r="57" spans="1:4" s="1" customFormat="1" ht="24" customHeight="1" x14ac:dyDescent="0.2">
      <c r="A57" s="100">
        <v>686891</v>
      </c>
      <c r="B57" s="66" t="s">
        <v>442</v>
      </c>
      <c r="C57" s="101">
        <v>32579271</v>
      </c>
      <c r="D57" s="100">
        <v>4615101</v>
      </c>
    </row>
    <row r="58" spans="1:4" s="1" customFormat="1" ht="24" customHeight="1" x14ac:dyDescent="0.2">
      <c r="A58" s="97">
        <v>6848259</v>
      </c>
      <c r="B58" s="98" t="s">
        <v>126</v>
      </c>
      <c r="C58" s="101">
        <v>18710887</v>
      </c>
      <c r="D58" s="97">
        <v>6936452</v>
      </c>
    </row>
    <row r="59" spans="1:4" s="1" customFormat="1" ht="24" customHeight="1" x14ac:dyDescent="0.2">
      <c r="A59" s="97">
        <v>2257167</v>
      </c>
      <c r="B59" s="98" t="s">
        <v>443</v>
      </c>
      <c r="C59" s="113">
        <v>10663619</v>
      </c>
      <c r="D59" s="97">
        <v>1382583</v>
      </c>
    </row>
    <row r="60" spans="1:4" s="1" customFormat="1" ht="21" customHeight="1" x14ac:dyDescent="0.2">
      <c r="A60" s="117" t="s">
        <v>60</v>
      </c>
      <c r="B60" s="98" t="s">
        <v>212</v>
      </c>
      <c r="C60" s="101">
        <v>2190000</v>
      </c>
      <c r="D60" s="101">
        <v>1467624</v>
      </c>
    </row>
    <row r="61" spans="1:4" s="1" customFormat="1" ht="24" customHeight="1" x14ac:dyDescent="0.2">
      <c r="A61" s="117" t="s">
        <v>60</v>
      </c>
      <c r="B61" s="98" t="s">
        <v>444</v>
      </c>
      <c r="C61" s="113">
        <v>688829</v>
      </c>
      <c r="D61" s="113">
        <v>91264</v>
      </c>
    </row>
    <row r="62" spans="1:4" s="1" customFormat="1" ht="24" customHeight="1" x14ac:dyDescent="0.2">
      <c r="A62" s="117" t="s">
        <v>60</v>
      </c>
      <c r="B62" s="98" t="s">
        <v>445</v>
      </c>
      <c r="C62" s="113">
        <v>4511</v>
      </c>
      <c r="D62" s="99" t="s">
        <v>60</v>
      </c>
    </row>
    <row r="63" spans="1:4" s="1" customFormat="1" ht="24" customHeight="1" x14ac:dyDescent="0.2">
      <c r="A63" s="117" t="s">
        <v>60</v>
      </c>
      <c r="B63" s="98" t="s">
        <v>446</v>
      </c>
      <c r="C63" s="113">
        <v>380000</v>
      </c>
      <c r="D63" s="113">
        <v>12000</v>
      </c>
    </row>
    <row r="64" spans="1:4" s="1" customFormat="1" ht="24" customHeight="1" x14ac:dyDescent="0.2">
      <c r="A64" s="97">
        <v>856606</v>
      </c>
      <c r="B64" s="98" t="s">
        <v>447</v>
      </c>
      <c r="C64" s="99">
        <v>22469297</v>
      </c>
      <c r="D64" s="97">
        <v>2309773</v>
      </c>
    </row>
    <row r="65" spans="1:4" s="1" customFormat="1" ht="24" customHeight="1" x14ac:dyDescent="0.2">
      <c r="A65" s="97">
        <v>4952650</v>
      </c>
      <c r="B65" s="98" t="s">
        <v>129</v>
      </c>
      <c r="C65" s="101">
        <v>24244004</v>
      </c>
      <c r="D65" s="97">
        <v>5395774</v>
      </c>
    </row>
    <row r="66" spans="1:4" s="1" customFormat="1" ht="24" customHeight="1" x14ac:dyDescent="0.2">
      <c r="A66" s="117" t="s">
        <v>60</v>
      </c>
      <c r="B66" s="98" t="s">
        <v>130</v>
      </c>
      <c r="C66" s="113">
        <v>622</v>
      </c>
      <c r="D66" s="99" t="s">
        <v>60</v>
      </c>
    </row>
    <row r="67" spans="1:4" s="1" customFormat="1" ht="24" customHeight="1" x14ac:dyDescent="0.2">
      <c r="A67" s="97">
        <v>17526415</v>
      </c>
      <c r="B67" s="98" t="s">
        <v>180</v>
      </c>
      <c r="C67" s="101">
        <v>59110796</v>
      </c>
      <c r="D67" s="97">
        <v>19895838</v>
      </c>
    </row>
    <row r="68" spans="1:4" s="1" customFormat="1" ht="24" customHeight="1" x14ac:dyDescent="0.2">
      <c r="A68" s="97">
        <v>13039711</v>
      </c>
      <c r="B68" s="98" t="s">
        <v>309</v>
      </c>
      <c r="C68" s="113">
        <v>92441865</v>
      </c>
      <c r="D68" s="97">
        <v>41199513</v>
      </c>
    </row>
    <row r="69" spans="1:4" s="1" customFormat="1" ht="24" customHeight="1" x14ac:dyDescent="0.2">
      <c r="A69" s="97">
        <v>1106001</v>
      </c>
      <c r="B69" s="98" t="s">
        <v>139</v>
      </c>
      <c r="C69" s="113">
        <v>3518744</v>
      </c>
      <c r="D69" s="97">
        <v>1055406</v>
      </c>
    </row>
    <row r="70" spans="1:4" s="1" customFormat="1" ht="24" customHeight="1" x14ac:dyDescent="0.2">
      <c r="A70" s="97">
        <v>484152</v>
      </c>
      <c r="B70" s="98" t="s">
        <v>140</v>
      </c>
      <c r="C70" s="113">
        <v>175000</v>
      </c>
      <c r="D70" s="97">
        <v>50000</v>
      </c>
    </row>
    <row r="71" spans="1:4" s="1" customFormat="1" ht="24" customHeight="1" x14ac:dyDescent="0.2">
      <c r="A71" s="117" t="s">
        <v>60</v>
      </c>
      <c r="B71" s="98" t="s">
        <v>141</v>
      </c>
      <c r="C71" s="113">
        <v>4475000</v>
      </c>
      <c r="D71" s="113">
        <v>40810</v>
      </c>
    </row>
    <row r="72" spans="1:4" s="1" customFormat="1" ht="24" customHeight="1" x14ac:dyDescent="0.2">
      <c r="A72" s="117" t="s">
        <v>60</v>
      </c>
      <c r="B72" s="98" t="s">
        <v>172</v>
      </c>
      <c r="C72" s="113">
        <v>1389806</v>
      </c>
      <c r="D72" s="113">
        <v>319107</v>
      </c>
    </row>
    <row r="73" spans="1:4" s="1" customFormat="1" ht="24" customHeight="1" x14ac:dyDescent="0.2">
      <c r="A73" s="117" t="s">
        <v>60</v>
      </c>
      <c r="B73" s="98" t="s">
        <v>143</v>
      </c>
      <c r="C73" s="99" t="s">
        <v>60</v>
      </c>
      <c r="D73" s="113">
        <v>60000</v>
      </c>
    </row>
    <row r="74" spans="1:4" s="1" customFormat="1" ht="24" customHeight="1" x14ac:dyDescent="0.2">
      <c r="A74" s="97">
        <v>84869</v>
      </c>
      <c r="B74" s="98" t="s">
        <v>144</v>
      </c>
      <c r="C74" s="113">
        <v>2119586</v>
      </c>
      <c r="D74" s="101">
        <v>371110</v>
      </c>
    </row>
    <row r="75" spans="1:4" s="1" customFormat="1" ht="24" customHeight="1" x14ac:dyDescent="0.2">
      <c r="A75" s="97">
        <v>53445747</v>
      </c>
      <c r="B75" s="98" t="s">
        <v>312</v>
      </c>
      <c r="C75" s="113">
        <v>132630635</v>
      </c>
      <c r="D75" s="101">
        <v>65231045</v>
      </c>
    </row>
    <row r="76" spans="1:4" s="1" customFormat="1" ht="24" customHeight="1" x14ac:dyDescent="0.2">
      <c r="A76" s="97">
        <v>10357898</v>
      </c>
      <c r="B76" s="98" t="s">
        <v>145</v>
      </c>
      <c r="C76" s="113">
        <v>88814857</v>
      </c>
      <c r="D76" s="101">
        <v>22783747</v>
      </c>
    </row>
    <row r="77" spans="1:4" s="1" customFormat="1" ht="24" customHeight="1" x14ac:dyDescent="0.2">
      <c r="A77" s="97">
        <v>52182</v>
      </c>
      <c r="B77" s="98" t="s">
        <v>313</v>
      </c>
      <c r="C77" s="113">
        <v>10197818</v>
      </c>
      <c r="D77" s="101">
        <v>726562</v>
      </c>
    </row>
    <row r="78" spans="1:4" s="1" customFormat="1" ht="24" customHeight="1" x14ac:dyDescent="0.2">
      <c r="A78" s="100">
        <v>16471514</v>
      </c>
      <c r="B78" s="98" t="s">
        <v>147</v>
      </c>
      <c r="C78" s="113">
        <v>50233985</v>
      </c>
      <c r="D78" s="113">
        <v>14680228</v>
      </c>
    </row>
    <row r="79" spans="1:4" s="1" customFormat="1" ht="24" customHeight="1" x14ac:dyDescent="0.2">
      <c r="A79" s="117" t="s">
        <v>60</v>
      </c>
      <c r="B79" s="98" t="s">
        <v>448</v>
      </c>
      <c r="C79" s="99" t="s">
        <v>60</v>
      </c>
      <c r="D79" s="113">
        <v>2814956</v>
      </c>
    </row>
    <row r="80" spans="1:4" s="1" customFormat="1" ht="24" customHeight="1" x14ac:dyDescent="0.2">
      <c r="A80" s="117" t="s">
        <v>60</v>
      </c>
      <c r="B80" s="98" t="s">
        <v>220</v>
      </c>
      <c r="C80" s="113">
        <v>28571045</v>
      </c>
      <c r="D80" s="99" t="s">
        <v>60</v>
      </c>
    </row>
    <row r="81" spans="1:4" s="1" customFormat="1" ht="24" customHeight="1" x14ac:dyDescent="0.2">
      <c r="A81" s="118">
        <f>SUM(A9:A31,A56:A80)</f>
        <v>576363883</v>
      </c>
      <c r="B81" s="174" t="s">
        <v>449</v>
      </c>
      <c r="C81" s="120">
        <f>SUM(C9:C31,C56:C80)</f>
        <v>2270229901</v>
      </c>
      <c r="D81" s="120">
        <f>SUM(D9:D31,D56:D80)</f>
        <v>800215567</v>
      </c>
    </row>
    <row r="82" spans="1:4" s="1" customFormat="1" ht="24" customHeight="1" x14ac:dyDescent="0.2">
      <c r="A82" s="107" t="s">
        <v>60</v>
      </c>
      <c r="B82" s="119" t="s">
        <v>450</v>
      </c>
      <c r="C82" s="120">
        <v>500000000</v>
      </c>
      <c r="D82" s="99" t="s">
        <v>60</v>
      </c>
    </row>
    <row r="83" spans="1:4" s="1" customFormat="1" ht="21.75" customHeight="1" x14ac:dyDescent="0.2">
      <c r="A83" s="372"/>
      <c r="B83" s="372"/>
      <c r="C83" s="372"/>
      <c r="D83" s="372"/>
    </row>
    <row r="84" spans="1:4" s="1" customFormat="1" ht="18" customHeight="1" x14ac:dyDescent="0.2">
      <c r="A84" s="370"/>
      <c r="B84" s="370"/>
      <c r="C84" s="370"/>
      <c r="D84" s="370"/>
    </row>
    <row r="85" spans="1:4" s="1" customFormat="1" ht="16.5" customHeight="1" x14ac:dyDescent="0.2">
      <c r="A85"/>
      <c r="B85" s="79" t="s">
        <v>451</v>
      </c>
      <c r="C85"/>
      <c r="D85"/>
    </row>
    <row r="86" spans="1:4" s="1" customFormat="1" ht="18" customHeight="1" x14ac:dyDescent="0.2">
      <c r="A86" s="370"/>
      <c r="B86" s="370"/>
      <c r="C86" s="370"/>
      <c r="D86" s="370"/>
    </row>
    <row r="87" spans="1:4" s="1" customFormat="1" x14ac:dyDescent="0.2"/>
    <row r="88" spans="1:4" s="1" customFormat="1" x14ac:dyDescent="0.2"/>
    <row r="89" spans="1:4" s="1" customFormat="1" x14ac:dyDescent="0.2"/>
    <row r="90" spans="1:4" s="1" customFormat="1" x14ac:dyDescent="0.2"/>
    <row r="91" spans="1:4" s="1" customFormat="1" x14ac:dyDescent="0.2"/>
    <row r="92" spans="1:4" s="1" customFormat="1" x14ac:dyDescent="0.2"/>
    <row r="93" spans="1:4" s="1" customFormat="1" x14ac:dyDescent="0.2"/>
    <row r="95" spans="1:4" s="1" customFormat="1" x14ac:dyDescent="0.2"/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</sheetData>
  <mergeCells count="8">
    <mergeCell ref="A84:D84"/>
    <mergeCell ref="A86:D86"/>
    <mergeCell ref="C7:C8"/>
    <mergeCell ref="D7:D8"/>
    <mergeCell ref="A32:D32"/>
    <mergeCell ref="C54:C55"/>
    <mergeCell ref="D54:D55"/>
    <mergeCell ref="A83:D83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rightToLeft="1" topLeftCell="A118" workbookViewId="0">
      <selection sqref="A1:XFD1048576"/>
    </sheetView>
  </sheetViews>
  <sheetFormatPr defaultRowHeight="12.75" x14ac:dyDescent="0.2"/>
  <cols>
    <col min="1" max="1" width="13" customWidth="1"/>
    <col min="2" max="2" width="3.5703125" customWidth="1"/>
    <col min="3" max="3" width="51.42578125" customWidth="1"/>
    <col min="4" max="4" width="15" customWidth="1"/>
    <col min="5" max="5" width="13.28515625" customWidth="1"/>
    <col min="257" max="257" width="13" customWidth="1"/>
    <col min="258" max="258" width="3.5703125" customWidth="1"/>
    <col min="259" max="259" width="51.42578125" customWidth="1"/>
    <col min="260" max="260" width="15" customWidth="1"/>
    <col min="261" max="261" width="13.28515625" customWidth="1"/>
    <col min="513" max="513" width="13" customWidth="1"/>
    <col min="514" max="514" width="3.5703125" customWidth="1"/>
    <col min="515" max="515" width="51.42578125" customWidth="1"/>
    <col min="516" max="516" width="15" customWidth="1"/>
    <col min="517" max="517" width="13.28515625" customWidth="1"/>
    <col min="769" max="769" width="13" customWidth="1"/>
    <col min="770" max="770" width="3.5703125" customWidth="1"/>
    <col min="771" max="771" width="51.42578125" customWidth="1"/>
    <col min="772" max="772" width="15" customWidth="1"/>
    <col min="773" max="773" width="13.28515625" customWidth="1"/>
    <col min="1025" max="1025" width="13" customWidth="1"/>
    <col min="1026" max="1026" width="3.5703125" customWidth="1"/>
    <col min="1027" max="1027" width="51.42578125" customWidth="1"/>
    <col min="1028" max="1028" width="15" customWidth="1"/>
    <col min="1029" max="1029" width="13.28515625" customWidth="1"/>
    <col min="1281" max="1281" width="13" customWidth="1"/>
    <col min="1282" max="1282" width="3.5703125" customWidth="1"/>
    <col min="1283" max="1283" width="51.42578125" customWidth="1"/>
    <col min="1284" max="1284" width="15" customWidth="1"/>
    <col min="1285" max="1285" width="13.28515625" customWidth="1"/>
    <col min="1537" max="1537" width="13" customWidth="1"/>
    <col min="1538" max="1538" width="3.5703125" customWidth="1"/>
    <col min="1539" max="1539" width="51.42578125" customWidth="1"/>
    <col min="1540" max="1540" width="15" customWidth="1"/>
    <col min="1541" max="1541" width="13.28515625" customWidth="1"/>
    <col min="1793" max="1793" width="13" customWidth="1"/>
    <col min="1794" max="1794" width="3.5703125" customWidth="1"/>
    <col min="1795" max="1795" width="51.42578125" customWidth="1"/>
    <col min="1796" max="1796" width="15" customWidth="1"/>
    <col min="1797" max="1797" width="13.28515625" customWidth="1"/>
    <col min="2049" max="2049" width="13" customWidth="1"/>
    <col min="2050" max="2050" width="3.5703125" customWidth="1"/>
    <col min="2051" max="2051" width="51.42578125" customWidth="1"/>
    <col min="2052" max="2052" width="15" customWidth="1"/>
    <col min="2053" max="2053" width="13.28515625" customWidth="1"/>
    <col min="2305" max="2305" width="13" customWidth="1"/>
    <col min="2306" max="2306" width="3.5703125" customWidth="1"/>
    <col min="2307" max="2307" width="51.42578125" customWidth="1"/>
    <col min="2308" max="2308" width="15" customWidth="1"/>
    <col min="2309" max="2309" width="13.28515625" customWidth="1"/>
    <col min="2561" max="2561" width="13" customWidth="1"/>
    <col min="2562" max="2562" width="3.5703125" customWidth="1"/>
    <col min="2563" max="2563" width="51.42578125" customWidth="1"/>
    <col min="2564" max="2564" width="15" customWidth="1"/>
    <col min="2565" max="2565" width="13.28515625" customWidth="1"/>
    <col min="2817" max="2817" width="13" customWidth="1"/>
    <col min="2818" max="2818" width="3.5703125" customWidth="1"/>
    <col min="2819" max="2819" width="51.42578125" customWidth="1"/>
    <col min="2820" max="2820" width="15" customWidth="1"/>
    <col min="2821" max="2821" width="13.28515625" customWidth="1"/>
    <col min="3073" max="3073" width="13" customWidth="1"/>
    <col min="3074" max="3074" width="3.5703125" customWidth="1"/>
    <col min="3075" max="3075" width="51.42578125" customWidth="1"/>
    <col min="3076" max="3076" width="15" customWidth="1"/>
    <col min="3077" max="3077" width="13.28515625" customWidth="1"/>
    <col min="3329" max="3329" width="13" customWidth="1"/>
    <col min="3330" max="3330" width="3.5703125" customWidth="1"/>
    <col min="3331" max="3331" width="51.42578125" customWidth="1"/>
    <col min="3332" max="3332" width="15" customWidth="1"/>
    <col min="3333" max="3333" width="13.28515625" customWidth="1"/>
    <col min="3585" max="3585" width="13" customWidth="1"/>
    <col min="3586" max="3586" width="3.5703125" customWidth="1"/>
    <col min="3587" max="3587" width="51.42578125" customWidth="1"/>
    <col min="3588" max="3588" width="15" customWidth="1"/>
    <col min="3589" max="3589" width="13.28515625" customWidth="1"/>
    <col min="3841" max="3841" width="13" customWidth="1"/>
    <col min="3842" max="3842" width="3.5703125" customWidth="1"/>
    <col min="3843" max="3843" width="51.42578125" customWidth="1"/>
    <col min="3844" max="3844" width="15" customWidth="1"/>
    <col min="3845" max="3845" width="13.28515625" customWidth="1"/>
    <col min="4097" max="4097" width="13" customWidth="1"/>
    <col min="4098" max="4098" width="3.5703125" customWidth="1"/>
    <col min="4099" max="4099" width="51.42578125" customWidth="1"/>
    <col min="4100" max="4100" width="15" customWidth="1"/>
    <col min="4101" max="4101" width="13.28515625" customWidth="1"/>
    <col min="4353" max="4353" width="13" customWidth="1"/>
    <col min="4354" max="4354" width="3.5703125" customWidth="1"/>
    <col min="4355" max="4355" width="51.42578125" customWidth="1"/>
    <col min="4356" max="4356" width="15" customWidth="1"/>
    <col min="4357" max="4357" width="13.28515625" customWidth="1"/>
    <col min="4609" max="4609" width="13" customWidth="1"/>
    <col min="4610" max="4610" width="3.5703125" customWidth="1"/>
    <col min="4611" max="4611" width="51.42578125" customWidth="1"/>
    <col min="4612" max="4612" width="15" customWidth="1"/>
    <col min="4613" max="4613" width="13.28515625" customWidth="1"/>
    <col min="4865" max="4865" width="13" customWidth="1"/>
    <col min="4866" max="4866" width="3.5703125" customWidth="1"/>
    <col min="4867" max="4867" width="51.42578125" customWidth="1"/>
    <col min="4868" max="4868" width="15" customWidth="1"/>
    <col min="4869" max="4869" width="13.28515625" customWidth="1"/>
    <col min="5121" max="5121" width="13" customWidth="1"/>
    <col min="5122" max="5122" width="3.5703125" customWidth="1"/>
    <col min="5123" max="5123" width="51.42578125" customWidth="1"/>
    <col min="5124" max="5124" width="15" customWidth="1"/>
    <col min="5125" max="5125" width="13.28515625" customWidth="1"/>
    <col min="5377" max="5377" width="13" customWidth="1"/>
    <col min="5378" max="5378" width="3.5703125" customWidth="1"/>
    <col min="5379" max="5379" width="51.42578125" customWidth="1"/>
    <col min="5380" max="5380" width="15" customWidth="1"/>
    <col min="5381" max="5381" width="13.28515625" customWidth="1"/>
    <col min="5633" max="5633" width="13" customWidth="1"/>
    <col min="5634" max="5634" width="3.5703125" customWidth="1"/>
    <col min="5635" max="5635" width="51.42578125" customWidth="1"/>
    <col min="5636" max="5636" width="15" customWidth="1"/>
    <col min="5637" max="5637" width="13.28515625" customWidth="1"/>
    <col min="5889" max="5889" width="13" customWidth="1"/>
    <col min="5890" max="5890" width="3.5703125" customWidth="1"/>
    <col min="5891" max="5891" width="51.42578125" customWidth="1"/>
    <col min="5892" max="5892" width="15" customWidth="1"/>
    <col min="5893" max="5893" width="13.28515625" customWidth="1"/>
    <col min="6145" max="6145" width="13" customWidth="1"/>
    <col min="6146" max="6146" width="3.5703125" customWidth="1"/>
    <col min="6147" max="6147" width="51.42578125" customWidth="1"/>
    <col min="6148" max="6148" width="15" customWidth="1"/>
    <col min="6149" max="6149" width="13.28515625" customWidth="1"/>
    <col min="6401" max="6401" width="13" customWidth="1"/>
    <col min="6402" max="6402" width="3.5703125" customWidth="1"/>
    <col min="6403" max="6403" width="51.42578125" customWidth="1"/>
    <col min="6404" max="6404" width="15" customWidth="1"/>
    <col min="6405" max="6405" width="13.28515625" customWidth="1"/>
    <col min="6657" max="6657" width="13" customWidth="1"/>
    <col min="6658" max="6658" width="3.5703125" customWidth="1"/>
    <col min="6659" max="6659" width="51.42578125" customWidth="1"/>
    <col min="6660" max="6660" width="15" customWidth="1"/>
    <col min="6661" max="6661" width="13.28515625" customWidth="1"/>
    <col min="6913" max="6913" width="13" customWidth="1"/>
    <col min="6914" max="6914" width="3.5703125" customWidth="1"/>
    <col min="6915" max="6915" width="51.42578125" customWidth="1"/>
    <col min="6916" max="6916" width="15" customWidth="1"/>
    <col min="6917" max="6917" width="13.28515625" customWidth="1"/>
    <col min="7169" max="7169" width="13" customWidth="1"/>
    <col min="7170" max="7170" width="3.5703125" customWidth="1"/>
    <col min="7171" max="7171" width="51.42578125" customWidth="1"/>
    <col min="7172" max="7172" width="15" customWidth="1"/>
    <col min="7173" max="7173" width="13.28515625" customWidth="1"/>
    <col min="7425" max="7425" width="13" customWidth="1"/>
    <col min="7426" max="7426" width="3.5703125" customWidth="1"/>
    <col min="7427" max="7427" width="51.42578125" customWidth="1"/>
    <col min="7428" max="7428" width="15" customWidth="1"/>
    <col min="7429" max="7429" width="13.28515625" customWidth="1"/>
    <col min="7681" max="7681" width="13" customWidth="1"/>
    <col min="7682" max="7682" width="3.5703125" customWidth="1"/>
    <col min="7683" max="7683" width="51.42578125" customWidth="1"/>
    <col min="7684" max="7684" width="15" customWidth="1"/>
    <col min="7685" max="7685" width="13.28515625" customWidth="1"/>
    <col min="7937" max="7937" width="13" customWidth="1"/>
    <col min="7938" max="7938" width="3.5703125" customWidth="1"/>
    <col min="7939" max="7939" width="51.42578125" customWidth="1"/>
    <col min="7940" max="7940" width="15" customWidth="1"/>
    <col min="7941" max="7941" width="13.28515625" customWidth="1"/>
    <col min="8193" max="8193" width="13" customWidth="1"/>
    <col min="8194" max="8194" width="3.5703125" customWidth="1"/>
    <col min="8195" max="8195" width="51.42578125" customWidth="1"/>
    <col min="8196" max="8196" width="15" customWidth="1"/>
    <col min="8197" max="8197" width="13.28515625" customWidth="1"/>
    <col min="8449" max="8449" width="13" customWidth="1"/>
    <col min="8450" max="8450" width="3.5703125" customWidth="1"/>
    <col min="8451" max="8451" width="51.42578125" customWidth="1"/>
    <col min="8452" max="8452" width="15" customWidth="1"/>
    <col min="8453" max="8453" width="13.28515625" customWidth="1"/>
    <col min="8705" max="8705" width="13" customWidth="1"/>
    <col min="8706" max="8706" width="3.5703125" customWidth="1"/>
    <col min="8707" max="8707" width="51.42578125" customWidth="1"/>
    <col min="8708" max="8708" width="15" customWidth="1"/>
    <col min="8709" max="8709" width="13.28515625" customWidth="1"/>
    <col min="8961" max="8961" width="13" customWidth="1"/>
    <col min="8962" max="8962" width="3.5703125" customWidth="1"/>
    <col min="8963" max="8963" width="51.42578125" customWidth="1"/>
    <col min="8964" max="8964" width="15" customWidth="1"/>
    <col min="8965" max="8965" width="13.28515625" customWidth="1"/>
    <col min="9217" max="9217" width="13" customWidth="1"/>
    <col min="9218" max="9218" width="3.5703125" customWidth="1"/>
    <col min="9219" max="9219" width="51.42578125" customWidth="1"/>
    <col min="9220" max="9220" width="15" customWidth="1"/>
    <col min="9221" max="9221" width="13.28515625" customWidth="1"/>
    <col min="9473" max="9473" width="13" customWidth="1"/>
    <col min="9474" max="9474" width="3.5703125" customWidth="1"/>
    <col min="9475" max="9475" width="51.42578125" customWidth="1"/>
    <col min="9476" max="9476" width="15" customWidth="1"/>
    <col min="9477" max="9477" width="13.28515625" customWidth="1"/>
    <col min="9729" max="9729" width="13" customWidth="1"/>
    <col min="9730" max="9730" width="3.5703125" customWidth="1"/>
    <col min="9731" max="9731" width="51.42578125" customWidth="1"/>
    <col min="9732" max="9732" width="15" customWidth="1"/>
    <col min="9733" max="9733" width="13.28515625" customWidth="1"/>
    <col min="9985" max="9985" width="13" customWidth="1"/>
    <col min="9986" max="9986" width="3.5703125" customWidth="1"/>
    <col min="9987" max="9987" width="51.42578125" customWidth="1"/>
    <col min="9988" max="9988" width="15" customWidth="1"/>
    <col min="9989" max="9989" width="13.28515625" customWidth="1"/>
    <col min="10241" max="10241" width="13" customWidth="1"/>
    <col min="10242" max="10242" width="3.5703125" customWidth="1"/>
    <col min="10243" max="10243" width="51.42578125" customWidth="1"/>
    <col min="10244" max="10244" width="15" customWidth="1"/>
    <col min="10245" max="10245" width="13.28515625" customWidth="1"/>
    <col min="10497" max="10497" width="13" customWidth="1"/>
    <col min="10498" max="10498" width="3.5703125" customWidth="1"/>
    <col min="10499" max="10499" width="51.42578125" customWidth="1"/>
    <col min="10500" max="10500" width="15" customWidth="1"/>
    <col min="10501" max="10501" width="13.28515625" customWidth="1"/>
    <col min="10753" max="10753" width="13" customWidth="1"/>
    <col min="10754" max="10754" width="3.5703125" customWidth="1"/>
    <col min="10755" max="10755" width="51.42578125" customWidth="1"/>
    <col min="10756" max="10756" width="15" customWidth="1"/>
    <col min="10757" max="10757" width="13.28515625" customWidth="1"/>
    <col min="11009" max="11009" width="13" customWidth="1"/>
    <col min="11010" max="11010" width="3.5703125" customWidth="1"/>
    <col min="11011" max="11011" width="51.42578125" customWidth="1"/>
    <col min="11012" max="11012" width="15" customWidth="1"/>
    <col min="11013" max="11013" width="13.28515625" customWidth="1"/>
    <col min="11265" max="11265" width="13" customWidth="1"/>
    <col min="11266" max="11266" width="3.5703125" customWidth="1"/>
    <col min="11267" max="11267" width="51.42578125" customWidth="1"/>
    <col min="11268" max="11268" width="15" customWidth="1"/>
    <col min="11269" max="11269" width="13.28515625" customWidth="1"/>
    <col min="11521" max="11521" width="13" customWidth="1"/>
    <col min="11522" max="11522" width="3.5703125" customWidth="1"/>
    <col min="11523" max="11523" width="51.42578125" customWidth="1"/>
    <col min="11524" max="11524" width="15" customWidth="1"/>
    <col min="11525" max="11525" width="13.28515625" customWidth="1"/>
    <col min="11777" max="11777" width="13" customWidth="1"/>
    <col min="11778" max="11778" width="3.5703125" customWidth="1"/>
    <col min="11779" max="11779" width="51.42578125" customWidth="1"/>
    <col min="11780" max="11780" width="15" customWidth="1"/>
    <col min="11781" max="11781" width="13.28515625" customWidth="1"/>
    <col min="12033" max="12033" width="13" customWidth="1"/>
    <col min="12034" max="12034" width="3.5703125" customWidth="1"/>
    <col min="12035" max="12035" width="51.42578125" customWidth="1"/>
    <col min="12036" max="12036" width="15" customWidth="1"/>
    <col min="12037" max="12037" width="13.28515625" customWidth="1"/>
    <col min="12289" max="12289" width="13" customWidth="1"/>
    <col min="12290" max="12290" width="3.5703125" customWidth="1"/>
    <col min="12291" max="12291" width="51.42578125" customWidth="1"/>
    <col min="12292" max="12292" width="15" customWidth="1"/>
    <col min="12293" max="12293" width="13.28515625" customWidth="1"/>
    <col min="12545" max="12545" width="13" customWidth="1"/>
    <col min="12546" max="12546" width="3.5703125" customWidth="1"/>
    <col min="12547" max="12547" width="51.42578125" customWidth="1"/>
    <col min="12548" max="12548" width="15" customWidth="1"/>
    <col min="12549" max="12549" width="13.28515625" customWidth="1"/>
    <col min="12801" max="12801" width="13" customWidth="1"/>
    <col min="12802" max="12802" width="3.5703125" customWidth="1"/>
    <col min="12803" max="12803" width="51.42578125" customWidth="1"/>
    <col min="12804" max="12804" width="15" customWidth="1"/>
    <col min="12805" max="12805" width="13.28515625" customWidth="1"/>
    <col min="13057" max="13057" width="13" customWidth="1"/>
    <col min="13058" max="13058" width="3.5703125" customWidth="1"/>
    <col min="13059" max="13059" width="51.42578125" customWidth="1"/>
    <col min="13060" max="13060" width="15" customWidth="1"/>
    <col min="13061" max="13061" width="13.28515625" customWidth="1"/>
    <col min="13313" max="13313" width="13" customWidth="1"/>
    <col min="13314" max="13314" width="3.5703125" customWidth="1"/>
    <col min="13315" max="13315" width="51.42578125" customWidth="1"/>
    <col min="13316" max="13316" width="15" customWidth="1"/>
    <col min="13317" max="13317" width="13.28515625" customWidth="1"/>
    <col min="13569" max="13569" width="13" customWidth="1"/>
    <col min="13570" max="13570" width="3.5703125" customWidth="1"/>
    <col min="13571" max="13571" width="51.42578125" customWidth="1"/>
    <col min="13572" max="13572" width="15" customWidth="1"/>
    <col min="13573" max="13573" width="13.28515625" customWidth="1"/>
    <col min="13825" max="13825" width="13" customWidth="1"/>
    <col min="13826" max="13826" width="3.5703125" customWidth="1"/>
    <col min="13827" max="13827" width="51.42578125" customWidth="1"/>
    <col min="13828" max="13828" width="15" customWidth="1"/>
    <col min="13829" max="13829" width="13.28515625" customWidth="1"/>
    <col min="14081" max="14081" width="13" customWidth="1"/>
    <col min="14082" max="14082" width="3.5703125" customWidth="1"/>
    <col min="14083" max="14083" width="51.42578125" customWidth="1"/>
    <col min="14084" max="14084" width="15" customWidth="1"/>
    <col min="14085" max="14085" width="13.28515625" customWidth="1"/>
    <col min="14337" max="14337" width="13" customWidth="1"/>
    <col min="14338" max="14338" width="3.5703125" customWidth="1"/>
    <col min="14339" max="14339" width="51.42578125" customWidth="1"/>
    <col min="14340" max="14340" width="15" customWidth="1"/>
    <col min="14341" max="14341" width="13.28515625" customWidth="1"/>
    <col min="14593" max="14593" width="13" customWidth="1"/>
    <col min="14594" max="14594" width="3.5703125" customWidth="1"/>
    <col min="14595" max="14595" width="51.42578125" customWidth="1"/>
    <col min="14596" max="14596" width="15" customWidth="1"/>
    <col min="14597" max="14597" width="13.28515625" customWidth="1"/>
    <col min="14849" max="14849" width="13" customWidth="1"/>
    <col min="14850" max="14850" width="3.5703125" customWidth="1"/>
    <col min="14851" max="14851" width="51.42578125" customWidth="1"/>
    <col min="14852" max="14852" width="15" customWidth="1"/>
    <col min="14853" max="14853" width="13.28515625" customWidth="1"/>
    <col min="15105" max="15105" width="13" customWidth="1"/>
    <col min="15106" max="15106" width="3.5703125" customWidth="1"/>
    <col min="15107" max="15107" width="51.42578125" customWidth="1"/>
    <col min="15108" max="15108" width="15" customWidth="1"/>
    <col min="15109" max="15109" width="13.28515625" customWidth="1"/>
    <col min="15361" max="15361" width="13" customWidth="1"/>
    <col min="15362" max="15362" width="3.5703125" customWidth="1"/>
    <col min="15363" max="15363" width="51.42578125" customWidth="1"/>
    <col min="15364" max="15364" width="15" customWidth="1"/>
    <col min="15365" max="15365" width="13.28515625" customWidth="1"/>
    <col min="15617" max="15617" width="13" customWidth="1"/>
    <col min="15618" max="15618" width="3.5703125" customWidth="1"/>
    <col min="15619" max="15619" width="51.42578125" customWidth="1"/>
    <col min="15620" max="15620" width="15" customWidth="1"/>
    <col min="15621" max="15621" width="13.28515625" customWidth="1"/>
    <col min="15873" max="15873" width="13" customWidth="1"/>
    <col min="15874" max="15874" width="3.5703125" customWidth="1"/>
    <col min="15875" max="15875" width="51.42578125" customWidth="1"/>
    <col min="15876" max="15876" width="15" customWidth="1"/>
    <col min="15877" max="15877" width="13.28515625" customWidth="1"/>
    <col min="16129" max="16129" width="13" customWidth="1"/>
    <col min="16130" max="16130" width="3.5703125" customWidth="1"/>
    <col min="16131" max="16131" width="51.42578125" customWidth="1"/>
    <col min="16132" max="16132" width="15" customWidth="1"/>
    <col min="16133" max="16133" width="13.28515625" customWidth="1"/>
  </cols>
  <sheetData>
    <row r="1" spans="1:5" s="1" customFormat="1" ht="23.25" x14ac:dyDescent="0.2">
      <c r="A1" s="81" t="s">
        <v>452</v>
      </c>
      <c r="B1" s="82"/>
      <c r="C1" s="82"/>
      <c r="D1" s="82"/>
      <c r="E1" s="82"/>
    </row>
    <row r="2" spans="1:5" s="1" customFormat="1" ht="20.25" customHeight="1" x14ac:dyDescent="0.2">
      <c r="A2" s="83" t="s">
        <v>453</v>
      </c>
      <c r="B2" s="121"/>
      <c r="C2" s="121"/>
      <c r="D2" s="121"/>
      <c r="E2" s="121"/>
    </row>
    <row r="3" spans="1:5" s="1" customFormat="1" ht="20.25" customHeight="1" x14ac:dyDescent="0.2">
      <c r="A3" s="83" t="s">
        <v>278</v>
      </c>
      <c r="B3" s="121"/>
      <c r="C3" s="121"/>
      <c r="D3" s="121"/>
      <c r="E3" s="121"/>
    </row>
    <row r="4" spans="1:5" s="1" customFormat="1" ht="16.5" customHeight="1" x14ac:dyDescent="0.2">
      <c r="A4" s="82"/>
      <c r="B4" s="122"/>
      <c r="C4" s="82"/>
      <c r="D4" s="82"/>
      <c r="E4" s="81" t="s">
        <v>97</v>
      </c>
    </row>
    <row r="5" spans="1:5" s="1" customFormat="1" ht="20.25" customHeight="1" x14ac:dyDescent="0.2">
      <c r="A5" s="152" t="s">
        <v>2</v>
      </c>
      <c r="B5" s="123"/>
      <c r="C5" s="124"/>
      <c r="D5" s="286" t="s">
        <v>79</v>
      </c>
      <c r="E5" s="287"/>
    </row>
    <row r="6" spans="1:5" s="1" customFormat="1" ht="20.25" customHeight="1" x14ac:dyDescent="0.2">
      <c r="A6" s="151" t="s">
        <v>63</v>
      </c>
      <c r="B6" s="42" t="s">
        <v>3</v>
      </c>
      <c r="C6" s="324"/>
      <c r="D6" s="366" t="s">
        <v>267</v>
      </c>
      <c r="E6" s="366" t="s">
        <v>2</v>
      </c>
    </row>
    <row r="7" spans="1:5" s="1" customFormat="1" ht="20.25" customHeight="1" x14ac:dyDescent="0.2">
      <c r="A7" s="153">
        <v>2006</v>
      </c>
      <c r="B7" s="127"/>
      <c r="C7" s="128"/>
      <c r="D7" s="367"/>
      <c r="E7" s="367"/>
    </row>
    <row r="8" spans="1:5" s="1" customFormat="1" ht="21.75" customHeight="1" x14ac:dyDescent="0.2">
      <c r="A8" s="325"/>
      <c r="B8" s="130" t="s">
        <v>7</v>
      </c>
      <c r="C8" s="131" t="s">
        <v>165</v>
      </c>
      <c r="D8" s="325"/>
      <c r="E8" s="325"/>
    </row>
    <row r="9" spans="1:5" s="1" customFormat="1" ht="18" customHeight="1" x14ac:dyDescent="0.2">
      <c r="A9" s="100">
        <v>1770600</v>
      </c>
      <c r="B9" s="39"/>
      <c r="C9" s="132" t="s">
        <v>98</v>
      </c>
      <c r="D9" s="100">
        <v>25265675</v>
      </c>
      <c r="E9" s="100">
        <v>6654974</v>
      </c>
    </row>
    <row r="10" spans="1:5" s="1" customFormat="1" ht="18" customHeight="1" x14ac:dyDescent="0.2">
      <c r="A10" s="100">
        <v>645091</v>
      </c>
      <c r="B10" s="39"/>
      <c r="C10" s="132" t="s">
        <v>100</v>
      </c>
      <c r="D10" s="100">
        <v>148349</v>
      </c>
      <c r="E10" s="100">
        <v>87746</v>
      </c>
    </row>
    <row r="11" spans="1:5" s="1" customFormat="1" ht="18" customHeight="1" x14ac:dyDescent="0.2">
      <c r="A11" s="100">
        <v>4760</v>
      </c>
      <c r="B11" s="39"/>
      <c r="C11" s="132" t="s">
        <v>168</v>
      </c>
      <c r="D11" s="100">
        <v>751529</v>
      </c>
      <c r="E11" s="100">
        <v>22112</v>
      </c>
    </row>
    <row r="12" spans="1:5" s="1" customFormat="1" ht="18" customHeight="1" x14ac:dyDescent="0.2">
      <c r="A12" s="100">
        <v>29500</v>
      </c>
      <c r="B12" s="39"/>
      <c r="C12" s="132" t="s">
        <v>101</v>
      </c>
      <c r="D12" s="100">
        <v>3413448</v>
      </c>
      <c r="E12" s="100">
        <v>73285</v>
      </c>
    </row>
    <row r="13" spans="1:5" s="1" customFormat="1" ht="18" customHeight="1" x14ac:dyDescent="0.2">
      <c r="A13" s="100">
        <v>1007818</v>
      </c>
      <c r="B13" s="39"/>
      <c r="C13" s="132" t="s">
        <v>102</v>
      </c>
      <c r="D13" s="100">
        <v>8726816</v>
      </c>
      <c r="E13" s="100">
        <v>1542304</v>
      </c>
    </row>
    <row r="14" spans="1:5" s="1" customFormat="1" ht="18" customHeight="1" x14ac:dyDescent="0.2">
      <c r="A14" s="100">
        <v>1499974</v>
      </c>
      <c r="B14" s="39"/>
      <c r="C14" s="132" t="s">
        <v>103</v>
      </c>
      <c r="D14" s="100">
        <v>66459408</v>
      </c>
      <c r="E14" s="100">
        <v>13472078</v>
      </c>
    </row>
    <row r="15" spans="1:5" s="1" customFormat="1" ht="18" customHeight="1" x14ac:dyDescent="0.2">
      <c r="A15" s="117" t="s">
        <v>60</v>
      </c>
      <c r="B15" s="39"/>
      <c r="C15" s="132" t="s">
        <v>117</v>
      </c>
      <c r="D15" s="100">
        <v>61787</v>
      </c>
      <c r="E15" s="100">
        <v>34200</v>
      </c>
    </row>
    <row r="16" spans="1:5" s="1" customFormat="1" ht="18" customHeight="1" x14ac:dyDescent="0.2">
      <c r="A16" s="117" t="s">
        <v>60</v>
      </c>
      <c r="B16" s="39"/>
      <c r="C16" s="132" t="s">
        <v>123</v>
      </c>
      <c r="D16" s="100">
        <v>546474</v>
      </c>
      <c r="E16" s="100">
        <v>538189</v>
      </c>
    </row>
    <row r="17" spans="1:5" s="1" customFormat="1" ht="18" customHeight="1" x14ac:dyDescent="0.2">
      <c r="A17" s="100">
        <v>484152</v>
      </c>
      <c r="B17" s="39"/>
      <c r="C17" s="132" t="s">
        <v>140</v>
      </c>
      <c r="D17" s="100">
        <v>175000</v>
      </c>
      <c r="E17" s="100">
        <v>50000</v>
      </c>
    </row>
    <row r="18" spans="1:5" s="1" customFormat="1" ht="18" customHeight="1" x14ac:dyDescent="0.2">
      <c r="A18" s="117" t="s">
        <v>60</v>
      </c>
      <c r="B18" s="39"/>
      <c r="C18" s="132" t="s">
        <v>141</v>
      </c>
      <c r="D18" s="100">
        <v>4475000</v>
      </c>
      <c r="E18" s="100">
        <v>40810</v>
      </c>
    </row>
    <row r="19" spans="1:5" s="1" customFormat="1" ht="18" customHeight="1" x14ac:dyDescent="0.2">
      <c r="A19" s="117" t="s">
        <v>60</v>
      </c>
      <c r="B19" s="39"/>
      <c r="C19" s="132" t="s">
        <v>143</v>
      </c>
      <c r="D19" s="117" t="s">
        <v>60</v>
      </c>
      <c r="E19" s="100">
        <v>60000</v>
      </c>
    </row>
    <row r="20" spans="1:5" s="1" customFormat="1" ht="18" customHeight="1" x14ac:dyDescent="0.2">
      <c r="A20" s="100">
        <v>53445747</v>
      </c>
      <c r="B20" s="39"/>
      <c r="C20" s="132" t="s">
        <v>312</v>
      </c>
      <c r="D20" s="100">
        <v>132630635</v>
      </c>
      <c r="E20" s="100">
        <v>65231045</v>
      </c>
    </row>
    <row r="21" spans="1:5" s="1" customFormat="1" ht="18" customHeight="1" x14ac:dyDescent="0.2">
      <c r="A21" s="117" t="s">
        <v>60</v>
      </c>
      <c r="B21" s="39"/>
      <c r="C21" s="132" t="s">
        <v>454</v>
      </c>
      <c r="D21" s="100">
        <v>28571045</v>
      </c>
      <c r="E21" s="117" t="s">
        <v>60</v>
      </c>
    </row>
    <row r="22" spans="1:5" s="1" customFormat="1" ht="21.75" customHeight="1" x14ac:dyDescent="0.2">
      <c r="A22" s="289">
        <f>SUM(A8:A21)</f>
        <v>58887642</v>
      </c>
      <c r="B22" s="134"/>
      <c r="C22" s="144" t="s">
        <v>169</v>
      </c>
      <c r="D22" s="289">
        <f>SUM(D9:D21)</f>
        <v>271225166</v>
      </c>
      <c r="E22" s="289">
        <f>SUM(E9:E21)</f>
        <v>87806743</v>
      </c>
    </row>
    <row r="23" spans="1:5" s="1" customFormat="1" ht="21.75" customHeight="1" x14ac:dyDescent="0.2">
      <c r="A23" s="112"/>
      <c r="B23" s="37" t="s">
        <v>9</v>
      </c>
      <c r="C23" s="131" t="s">
        <v>170</v>
      </c>
      <c r="D23" s="112"/>
      <c r="E23" s="112"/>
    </row>
    <row r="24" spans="1:5" s="1" customFormat="1" ht="18" customHeight="1" x14ac:dyDescent="0.2">
      <c r="A24" s="100">
        <v>6251537</v>
      </c>
      <c r="B24" s="39"/>
      <c r="C24" s="132" t="s">
        <v>104</v>
      </c>
      <c r="D24" s="100">
        <v>10839156</v>
      </c>
      <c r="E24" s="100">
        <v>5966057</v>
      </c>
    </row>
    <row r="25" spans="1:5" s="1" customFormat="1" ht="18" customHeight="1" x14ac:dyDescent="0.2">
      <c r="A25" s="100">
        <v>2423748</v>
      </c>
      <c r="B25" s="39"/>
      <c r="C25" s="132" t="s">
        <v>109</v>
      </c>
      <c r="D25" s="100">
        <v>11241069</v>
      </c>
      <c r="E25" s="100">
        <v>1991282</v>
      </c>
    </row>
    <row r="26" spans="1:5" s="1" customFormat="1" ht="18" customHeight="1" x14ac:dyDescent="0.2">
      <c r="A26" s="100">
        <v>242263</v>
      </c>
      <c r="B26" s="39"/>
      <c r="C26" s="132" t="s">
        <v>119</v>
      </c>
      <c r="D26" s="100">
        <v>1265277</v>
      </c>
      <c r="E26" s="100">
        <v>533224</v>
      </c>
    </row>
    <row r="27" spans="1:5" s="1" customFormat="1" ht="18" customHeight="1" x14ac:dyDescent="0.2">
      <c r="A27" s="117" t="s">
        <v>60</v>
      </c>
      <c r="B27" s="39"/>
      <c r="C27" s="132" t="s">
        <v>142</v>
      </c>
      <c r="D27" s="100">
        <v>1389806</v>
      </c>
      <c r="E27" s="100">
        <v>319107</v>
      </c>
    </row>
    <row r="28" spans="1:5" s="1" customFormat="1" ht="18" customHeight="1" x14ac:dyDescent="0.2">
      <c r="A28" s="289">
        <f>SUM(A24:A27)</f>
        <v>8917548</v>
      </c>
      <c r="B28" s="134"/>
      <c r="C28" s="144" t="s">
        <v>173</v>
      </c>
      <c r="D28" s="289">
        <f>SUM(D24:D27)</f>
        <v>24735308</v>
      </c>
      <c r="E28" s="289">
        <f>SUM(E24:E27)</f>
        <v>8809670</v>
      </c>
    </row>
    <row r="29" spans="1:5" s="1" customFormat="1" ht="18" customHeight="1" x14ac:dyDescent="0.2">
      <c r="A29" s="112"/>
      <c r="B29" s="37" t="s">
        <v>10</v>
      </c>
      <c r="C29" s="131" t="s">
        <v>177</v>
      </c>
      <c r="D29" s="112"/>
      <c r="E29" s="112"/>
    </row>
    <row r="30" spans="1:5" s="1" customFormat="1" ht="18" customHeight="1" x14ac:dyDescent="0.2">
      <c r="A30" s="100">
        <v>42896181</v>
      </c>
      <c r="B30" s="39"/>
      <c r="C30" s="135" t="s">
        <v>111</v>
      </c>
      <c r="D30" s="100">
        <v>110262665</v>
      </c>
      <c r="E30" s="100">
        <v>40063791</v>
      </c>
    </row>
    <row r="31" spans="1:5" s="1" customFormat="1" ht="18" customHeight="1" x14ac:dyDescent="0.2">
      <c r="A31" s="100">
        <v>6848259</v>
      </c>
      <c r="B31" s="39"/>
      <c r="C31" s="135" t="s">
        <v>126</v>
      </c>
      <c r="D31" s="100">
        <v>18710887</v>
      </c>
      <c r="E31" s="100">
        <v>6936452</v>
      </c>
    </row>
    <row r="32" spans="1:5" s="1" customFormat="1" ht="18" customHeight="1" x14ac:dyDescent="0.2">
      <c r="A32" s="117" t="s">
        <v>60</v>
      </c>
      <c r="B32" s="39"/>
      <c r="C32" s="132" t="s">
        <v>130</v>
      </c>
      <c r="D32" s="100">
        <v>622</v>
      </c>
      <c r="E32" s="117" t="s">
        <v>60</v>
      </c>
    </row>
    <row r="33" spans="1:5" s="1" customFormat="1" ht="18" customHeight="1" x14ac:dyDescent="0.2">
      <c r="A33" s="100">
        <v>17526415</v>
      </c>
      <c r="B33" s="39"/>
      <c r="C33" s="132" t="s">
        <v>180</v>
      </c>
      <c r="D33" s="100">
        <v>59110796</v>
      </c>
      <c r="E33" s="100">
        <v>19895838</v>
      </c>
    </row>
    <row r="34" spans="1:5" s="1" customFormat="1" ht="18" customHeight="1" x14ac:dyDescent="0.2">
      <c r="A34" s="100">
        <v>52182</v>
      </c>
      <c r="B34" s="39"/>
      <c r="C34" s="132" t="s">
        <v>313</v>
      </c>
      <c r="D34" s="100">
        <v>10197818</v>
      </c>
      <c r="E34" s="100">
        <v>726562</v>
      </c>
    </row>
    <row r="35" spans="1:5" s="1" customFormat="1" ht="18" customHeight="1" x14ac:dyDescent="0.2">
      <c r="A35" s="100">
        <v>16023239</v>
      </c>
      <c r="B35" s="39"/>
      <c r="C35" s="132" t="s">
        <v>330</v>
      </c>
      <c r="D35" s="100">
        <v>42800964</v>
      </c>
      <c r="E35" s="100">
        <v>13349766</v>
      </c>
    </row>
    <row r="36" spans="1:5" s="1" customFormat="1" ht="18" customHeight="1" x14ac:dyDescent="0.2">
      <c r="A36" s="290">
        <f>SUM(A30:A35)</f>
        <v>83346276</v>
      </c>
      <c r="B36" s="134"/>
      <c r="C36" s="326" t="s">
        <v>184</v>
      </c>
      <c r="D36" s="290">
        <f>SUM(D30:D35)</f>
        <v>241083752</v>
      </c>
      <c r="E36" s="290">
        <f>SUM(E30:E35)</f>
        <v>80972409</v>
      </c>
    </row>
    <row r="37" spans="1:5" s="1" customFormat="1" ht="18" customHeight="1" x14ac:dyDescent="0.2">
      <c r="A37" s="112"/>
      <c r="B37" s="130" t="s">
        <v>12</v>
      </c>
      <c r="C37" s="131" t="s">
        <v>185</v>
      </c>
      <c r="D37" s="112"/>
      <c r="E37" s="112"/>
    </row>
    <row r="38" spans="1:5" s="1" customFormat="1" ht="18" customHeight="1" x14ac:dyDescent="0.2">
      <c r="A38" s="100">
        <v>8007320</v>
      </c>
      <c r="B38" s="39"/>
      <c r="C38" s="132" t="s">
        <v>110</v>
      </c>
      <c r="D38" s="100">
        <v>78823688</v>
      </c>
      <c r="E38" s="100">
        <v>14337248</v>
      </c>
    </row>
    <row r="39" spans="1:5" s="1" customFormat="1" ht="18" customHeight="1" x14ac:dyDescent="0.2">
      <c r="A39" s="290">
        <f>SUM(A37:A38)</f>
        <v>8007320</v>
      </c>
      <c r="B39" s="134"/>
      <c r="C39" s="326" t="s">
        <v>186</v>
      </c>
      <c r="D39" s="290">
        <f>SUM(D37:D38)</f>
        <v>78823688</v>
      </c>
      <c r="E39" s="290">
        <f>SUM(E37:E38)</f>
        <v>14337248</v>
      </c>
    </row>
    <row r="40" spans="1:5" s="1" customFormat="1" ht="18" customHeight="1" x14ac:dyDescent="0.2"/>
    <row r="41" spans="1:5" s="1" customFormat="1" ht="18" customHeight="1" x14ac:dyDescent="0.2">
      <c r="C41" s="138" t="s">
        <v>618</v>
      </c>
    </row>
    <row r="42" spans="1:5" s="1" customFormat="1" ht="21.75" customHeight="1" x14ac:dyDescent="0.2"/>
    <row r="43" spans="1:5" s="1" customFormat="1" ht="21.75" customHeight="1" x14ac:dyDescent="0.2"/>
    <row r="45" spans="1:5" s="1" customFormat="1" ht="21.75" customHeight="1" x14ac:dyDescent="0.2"/>
    <row r="46" spans="1:5" s="1" customFormat="1" ht="21.75" customHeight="1" x14ac:dyDescent="0.2"/>
    <row r="47" spans="1:5" s="1" customFormat="1" ht="20.25" customHeight="1" x14ac:dyDescent="0.2">
      <c r="A47"/>
      <c r="B47"/>
      <c r="C47"/>
      <c r="D47"/>
      <c r="E47"/>
    </row>
    <row r="48" spans="1:5" s="1" customFormat="1" ht="20.25" customHeight="1" x14ac:dyDescent="0.2">
      <c r="A48"/>
      <c r="B48"/>
      <c r="C48"/>
      <c r="D48"/>
      <c r="E48"/>
    </row>
    <row r="49" spans="1:5" s="1" customFormat="1" ht="20.25" customHeight="1" x14ac:dyDescent="0.2">
      <c r="A49"/>
      <c r="B49"/>
      <c r="C49"/>
      <c r="D49"/>
      <c r="E49"/>
    </row>
    <row r="50" spans="1:5" s="1" customFormat="1" ht="20.25" customHeight="1" x14ac:dyDescent="0.2">
      <c r="A50"/>
      <c r="B50"/>
      <c r="C50"/>
      <c r="D50"/>
      <c r="E50"/>
    </row>
    <row r="51" spans="1:5" s="1" customFormat="1" ht="20.25" customHeight="1" x14ac:dyDescent="0.2">
      <c r="A51"/>
      <c r="B51"/>
      <c r="C51"/>
      <c r="D51"/>
      <c r="E51"/>
    </row>
    <row r="52" spans="1:5" s="1" customFormat="1" ht="19.5" customHeight="1" x14ac:dyDescent="0.2">
      <c r="A52" s="81" t="s">
        <v>619</v>
      </c>
      <c r="B52" s="82"/>
      <c r="C52" s="82"/>
      <c r="D52" s="82"/>
      <c r="E52" s="82"/>
    </row>
    <row r="53" spans="1:5" s="1" customFormat="1" ht="19.5" customHeight="1" x14ac:dyDescent="0.2">
      <c r="A53" s="139" t="s">
        <v>620</v>
      </c>
      <c r="B53" s="121"/>
      <c r="C53" s="121"/>
      <c r="D53" s="121"/>
      <c r="E53" s="121"/>
    </row>
    <row r="54" spans="1:5" s="1" customFormat="1" ht="20.25" customHeight="1" x14ac:dyDescent="0.2">
      <c r="A54" s="83" t="s">
        <v>278</v>
      </c>
      <c r="B54" s="121"/>
      <c r="C54" s="121"/>
      <c r="D54" s="121"/>
      <c r="E54" s="121"/>
    </row>
    <row r="55" spans="1:5" s="1" customFormat="1" ht="19.5" customHeight="1" x14ac:dyDescent="0.2">
      <c r="A55" s="82"/>
      <c r="B55" s="122"/>
      <c r="C55" s="82"/>
      <c r="D55" s="82"/>
      <c r="E55" s="81" t="s">
        <v>97</v>
      </c>
    </row>
    <row r="56" spans="1:5" s="1" customFormat="1" ht="20.25" customHeight="1" x14ac:dyDescent="0.2">
      <c r="A56" s="152" t="s">
        <v>2</v>
      </c>
      <c r="B56" s="123"/>
      <c r="C56" s="124"/>
      <c r="D56" s="286" t="s">
        <v>79</v>
      </c>
      <c r="E56" s="287"/>
    </row>
    <row r="57" spans="1:5" s="1" customFormat="1" ht="20.25" customHeight="1" x14ac:dyDescent="0.2">
      <c r="A57" s="151" t="s">
        <v>63</v>
      </c>
      <c r="B57" s="42" t="s">
        <v>3</v>
      </c>
      <c r="C57" s="324"/>
      <c r="D57" s="366" t="s">
        <v>267</v>
      </c>
      <c r="E57" s="366" t="s">
        <v>2</v>
      </c>
    </row>
    <row r="58" spans="1:5" s="1" customFormat="1" ht="20.25" customHeight="1" x14ac:dyDescent="0.2">
      <c r="A58" s="153">
        <v>2006</v>
      </c>
      <c r="B58" s="127"/>
      <c r="C58" s="128"/>
      <c r="D58" s="367"/>
      <c r="E58" s="367"/>
    </row>
    <row r="59" spans="1:5" s="1" customFormat="1" ht="20.25" customHeight="1" x14ac:dyDescent="0.2">
      <c r="A59" s="112"/>
      <c r="B59" s="37" t="s">
        <v>14</v>
      </c>
      <c r="C59" s="131" t="s">
        <v>187</v>
      </c>
      <c r="D59" s="112"/>
      <c r="E59" s="112"/>
    </row>
    <row r="60" spans="1:5" s="1" customFormat="1" ht="19.5" customHeight="1" x14ac:dyDescent="0.2">
      <c r="A60" s="100">
        <v>876885</v>
      </c>
      <c r="B60" s="39"/>
      <c r="C60" s="132" t="s">
        <v>112</v>
      </c>
      <c r="D60" s="100">
        <v>6939800</v>
      </c>
      <c r="E60" s="100">
        <v>589940</v>
      </c>
    </row>
    <row r="61" spans="1:5" s="1" customFormat="1" ht="19.5" customHeight="1" x14ac:dyDescent="0.2">
      <c r="A61" s="100">
        <v>579743</v>
      </c>
      <c r="B61" s="39"/>
      <c r="C61" s="132" t="s">
        <v>124</v>
      </c>
      <c r="D61" s="100">
        <v>905120</v>
      </c>
      <c r="E61" s="100">
        <v>607009</v>
      </c>
    </row>
    <row r="62" spans="1:5" s="1" customFormat="1" ht="19.5" customHeight="1" x14ac:dyDescent="0.2">
      <c r="A62" s="100">
        <v>448275</v>
      </c>
      <c r="B62" s="39"/>
      <c r="C62" s="132" t="s">
        <v>189</v>
      </c>
      <c r="D62" s="100">
        <v>7433021</v>
      </c>
      <c r="E62" s="100">
        <v>1330462</v>
      </c>
    </row>
    <row r="63" spans="1:5" s="1" customFormat="1" ht="24" customHeight="1" x14ac:dyDescent="0.2">
      <c r="A63" s="290">
        <f>SUM(A60:A62)</f>
        <v>1904903</v>
      </c>
      <c r="B63" s="134"/>
      <c r="C63" s="326" t="s">
        <v>190</v>
      </c>
      <c r="D63" s="290">
        <f>SUM(D60:D62)</f>
        <v>15277941</v>
      </c>
      <c r="E63" s="290">
        <f>SUM(E60:E62)</f>
        <v>2527411</v>
      </c>
    </row>
    <row r="64" spans="1:5" s="1" customFormat="1" ht="18.75" customHeight="1" x14ac:dyDescent="0.2">
      <c r="A64" s="277"/>
      <c r="B64" s="37" t="s">
        <v>19</v>
      </c>
      <c r="C64" s="408" t="s">
        <v>191</v>
      </c>
      <c r="D64" s="277"/>
      <c r="E64" s="277"/>
    </row>
    <row r="65" spans="1:5" s="1" customFormat="1" ht="19.5" customHeight="1" x14ac:dyDescent="0.2">
      <c r="A65" s="100">
        <v>42191883</v>
      </c>
      <c r="B65" s="39"/>
      <c r="C65" s="132" t="s">
        <v>98</v>
      </c>
      <c r="D65" s="100">
        <v>229747944</v>
      </c>
      <c r="E65" s="100">
        <v>61486527</v>
      </c>
    </row>
    <row r="66" spans="1:5" s="1" customFormat="1" ht="19.5" customHeight="1" x14ac:dyDescent="0.2">
      <c r="A66" s="100">
        <v>10833596</v>
      </c>
      <c r="B66" s="39"/>
      <c r="C66" s="132" t="s">
        <v>621</v>
      </c>
      <c r="D66" s="100">
        <v>85402215</v>
      </c>
      <c r="E66" s="100">
        <v>16684795</v>
      </c>
    </row>
    <row r="67" spans="1:5" s="1" customFormat="1" ht="19.5" customHeight="1" x14ac:dyDescent="0.2">
      <c r="A67" s="100">
        <v>26290159</v>
      </c>
      <c r="B67" s="39"/>
      <c r="C67" s="132" t="s">
        <v>622</v>
      </c>
      <c r="D67" s="100">
        <v>189485093</v>
      </c>
      <c r="E67" s="100">
        <v>49508866</v>
      </c>
    </row>
    <row r="68" spans="1:5" s="1" customFormat="1" ht="19.5" customHeight="1" x14ac:dyDescent="0.2">
      <c r="A68" s="100">
        <v>44057569</v>
      </c>
      <c r="B68" s="39"/>
      <c r="C68" s="132" t="s">
        <v>623</v>
      </c>
      <c r="D68" s="100">
        <v>109824967</v>
      </c>
      <c r="E68" s="100">
        <v>68690646</v>
      </c>
    </row>
    <row r="69" spans="1:5" s="1" customFormat="1" ht="19.5" customHeight="1" x14ac:dyDescent="0.2">
      <c r="A69" s="100">
        <v>20709409</v>
      </c>
      <c r="B69" s="39"/>
      <c r="C69" s="132" t="s">
        <v>345</v>
      </c>
      <c r="D69" s="100">
        <v>41062977</v>
      </c>
      <c r="E69" s="100">
        <v>17157200</v>
      </c>
    </row>
    <row r="70" spans="1:5" s="1" customFormat="1" ht="19.5" customHeight="1" x14ac:dyDescent="0.2">
      <c r="A70" s="100">
        <v>1029551</v>
      </c>
      <c r="B70" s="39"/>
      <c r="C70" s="132" t="s">
        <v>346</v>
      </c>
      <c r="D70" s="100">
        <v>9659079</v>
      </c>
      <c r="E70" s="100">
        <v>2790692</v>
      </c>
    </row>
    <row r="71" spans="1:5" s="1" customFormat="1" ht="19.5" customHeight="1" x14ac:dyDescent="0.2">
      <c r="A71" s="100">
        <v>5931126</v>
      </c>
      <c r="B71" s="38"/>
      <c r="C71" s="132" t="s">
        <v>118</v>
      </c>
      <c r="D71" s="100">
        <v>27606996</v>
      </c>
      <c r="E71" s="100">
        <v>10473176</v>
      </c>
    </row>
    <row r="72" spans="1:5" s="1" customFormat="1" ht="19.5" customHeight="1" x14ac:dyDescent="0.2">
      <c r="A72" s="100">
        <v>686891</v>
      </c>
      <c r="B72" s="38"/>
      <c r="C72" s="132" t="s">
        <v>442</v>
      </c>
      <c r="D72" s="100">
        <v>32579271</v>
      </c>
      <c r="E72" s="100">
        <v>4615101</v>
      </c>
    </row>
    <row r="73" spans="1:5" s="1" customFormat="1" ht="24" customHeight="1" x14ac:dyDescent="0.2">
      <c r="A73" s="289">
        <f>SUM(A65:A72)</f>
        <v>151730184</v>
      </c>
      <c r="B73" s="411"/>
      <c r="C73" s="144" t="s">
        <v>198</v>
      </c>
      <c r="D73" s="289">
        <f>SUM(D65:D72)</f>
        <v>725368542</v>
      </c>
      <c r="E73" s="289">
        <f>SUM(E65:E72)</f>
        <v>231407003</v>
      </c>
    </row>
    <row r="74" spans="1:5" s="1" customFormat="1" ht="24" customHeight="1" x14ac:dyDescent="0.2">
      <c r="A74" s="112"/>
      <c r="B74" s="37" t="s">
        <v>69</v>
      </c>
      <c r="C74" s="407" t="s">
        <v>611</v>
      </c>
      <c r="D74" s="112"/>
      <c r="E74" s="112"/>
    </row>
    <row r="75" spans="1:5" s="1" customFormat="1" ht="19.5" customHeight="1" x14ac:dyDescent="0.2">
      <c r="A75" s="100">
        <v>110638</v>
      </c>
      <c r="B75" s="39"/>
      <c r="C75" s="132" t="s">
        <v>348</v>
      </c>
      <c r="D75" s="100">
        <v>1137592</v>
      </c>
      <c r="E75" s="100">
        <v>654569</v>
      </c>
    </row>
    <row r="76" spans="1:5" s="1" customFormat="1" ht="19.5" customHeight="1" x14ac:dyDescent="0.2">
      <c r="A76" s="100">
        <v>3174141</v>
      </c>
      <c r="B76" s="39"/>
      <c r="C76" s="132" t="s">
        <v>105</v>
      </c>
      <c r="D76" s="100">
        <v>17159314</v>
      </c>
      <c r="E76" s="100">
        <v>2421457</v>
      </c>
    </row>
    <row r="77" spans="1:5" s="1" customFormat="1" ht="19.5" customHeight="1" x14ac:dyDescent="0.2">
      <c r="A77" s="100">
        <v>2358769</v>
      </c>
      <c r="B77" s="39"/>
      <c r="C77" s="132" t="s">
        <v>201</v>
      </c>
      <c r="D77" s="100">
        <v>31474130</v>
      </c>
      <c r="E77" s="100">
        <v>2893468</v>
      </c>
    </row>
    <row r="78" spans="1:5" s="1" customFormat="1" ht="19.5" customHeight="1" x14ac:dyDescent="0.2">
      <c r="A78" s="100">
        <v>4952650</v>
      </c>
      <c r="B78" s="39"/>
      <c r="C78" s="132" t="s">
        <v>129</v>
      </c>
      <c r="D78" s="100">
        <v>24244004</v>
      </c>
      <c r="E78" s="100">
        <v>5395774</v>
      </c>
    </row>
    <row r="79" spans="1:5" s="1" customFormat="1" ht="19.5" customHeight="1" x14ac:dyDescent="0.2">
      <c r="A79" s="100">
        <v>1106001</v>
      </c>
      <c r="B79" s="39"/>
      <c r="C79" s="132" t="s">
        <v>139</v>
      </c>
      <c r="D79" s="100">
        <v>3518744</v>
      </c>
      <c r="E79" s="100">
        <v>1055406</v>
      </c>
    </row>
    <row r="80" spans="1:5" s="1" customFormat="1" ht="19.5" customHeight="1" x14ac:dyDescent="0.2">
      <c r="A80" s="100">
        <v>84869</v>
      </c>
      <c r="B80" s="39"/>
      <c r="C80" s="132" t="s">
        <v>624</v>
      </c>
      <c r="D80" s="100">
        <v>2119586</v>
      </c>
      <c r="E80" s="100">
        <v>371110</v>
      </c>
    </row>
    <row r="81" spans="1:5" s="1" customFormat="1" ht="24" customHeight="1" x14ac:dyDescent="0.2">
      <c r="A81" s="290">
        <f>SUM(A75:A80)</f>
        <v>11787068</v>
      </c>
      <c r="B81" s="134"/>
      <c r="C81" s="326" t="s">
        <v>202</v>
      </c>
      <c r="D81" s="290">
        <f>SUM(D75:D80)</f>
        <v>79653370</v>
      </c>
      <c r="E81" s="290">
        <f>SUM(E75:E80)</f>
        <v>12791784</v>
      </c>
    </row>
    <row r="82" spans="1:5" s="1" customFormat="1" ht="24" customHeight="1" x14ac:dyDescent="0.2">
      <c r="A82" s="112"/>
      <c r="B82" s="37" t="s">
        <v>20</v>
      </c>
      <c r="C82" s="131" t="s">
        <v>203</v>
      </c>
      <c r="D82" s="112"/>
      <c r="E82" s="112"/>
    </row>
    <row r="83" spans="1:5" s="1" customFormat="1" ht="19.5" customHeight="1" x14ac:dyDescent="0.2">
      <c r="A83" s="100">
        <v>47279</v>
      </c>
      <c r="B83" s="39"/>
      <c r="C83" s="132" t="s">
        <v>107</v>
      </c>
      <c r="D83" s="100">
        <v>43857034</v>
      </c>
      <c r="E83" s="100">
        <v>870496</v>
      </c>
    </row>
    <row r="84" spans="1:5" s="1" customFormat="1" ht="19.5" customHeight="1" x14ac:dyDescent="0.2">
      <c r="A84" s="100">
        <v>48610146</v>
      </c>
      <c r="B84" s="38"/>
      <c r="C84" s="132" t="s">
        <v>625</v>
      </c>
      <c r="D84" s="100">
        <v>56372974</v>
      </c>
      <c r="E84" s="100">
        <v>21011253</v>
      </c>
    </row>
    <row r="85" spans="1:5" s="1" customFormat="1" ht="24" customHeight="1" x14ac:dyDescent="0.2">
      <c r="A85" s="290">
        <f>SUM(A83:A84)</f>
        <v>48657425</v>
      </c>
      <c r="B85" s="134"/>
      <c r="C85" s="412" t="s">
        <v>206</v>
      </c>
      <c r="D85" s="290">
        <f>SUM(D83:D84)</f>
        <v>100230008</v>
      </c>
      <c r="E85" s="290">
        <f>SUM(E83:E84)</f>
        <v>21881749</v>
      </c>
    </row>
    <row r="86" spans="1:5" s="1" customFormat="1" ht="24" customHeight="1" x14ac:dyDescent="0.2">
      <c r="A86" s="112"/>
      <c r="B86" s="130" t="s">
        <v>22</v>
      </c>
      <c r="C86" s="131" t="s">
        <v>207</v>
      </c>
      <c r="D86" s="112"/>
      <c r="E86" s="112"/>
    </row>
    <row r="87" spans="1:5" s="1" customFormat="1" ht="24" customHeight="1" x14ac:dyDescent="0.2">
      <c r="A87" s="100">
        <v>5080943</v>
      </c>
      <c r="B87" s="39"/>
      <c r="C87" s="132" t="s">
        <v>108</v>
      </c>
      <c r="D87" s="100">
        <v>27316900</v>
      </c>
      <c r="E87" s="100">
        <v>2770949</v>
      </c>
    </row>
    <row r="88" spans="1:5" s="1" customFormat="1" ht="24" customHeight="1" x14ac:dyDescent="0.2">
      <c r="A88" s="117" t="s">
        <v>60</v>
      </c>
      <c r="B88" s="39"/>
      <c r="C88" s="132" t="s">
        <v>448</v>
      </c>
      <c r="D88" s="117" t="s">
        <v>60</v>
      </c>
      <c r="E88" s="100">
        <v>2814956</v>
      </c>
    </row>
    <row r="89" spans="1:5" s="1" customFormat="1" ht="24" customHeight="1" x14ac:dyDescent="0.2">
      <c r="A89" s="290">
        <f>SUM(A87)</f>
        <v>5080943</v>
      </c>
      <c r="B89" s="134"/>
      <c r="C89" s="326" t="s">
        <v>208</v>
      </c>
      <c r="D89" s="290">
        <f>SUM(D87:D88)</f>
        <v>27316900</v>
      </c>
      <c r="E89" s="290">
        <f>SUM(E87:E88)</f>
        <v>5585905</v>
      </c>
    </row>
    <row r="90" spans="1:5" s="1" customFormat="1" ht="21.75" customHeight="1" x14ac:dyDescent="0.2">
      <c r="C90" s="260" t="s">
        <v>626</v>
      </c>
    </row>
    <row r="91" spans="1:5" s="1" customFormat="1" ht="21.75" customHeight="1" x14ac:dyDescent="0.2">
      <c r="C91" s="138"/>
    </row>
    <row r="92" spans="1:5" s="1" customFormat="1" ht="24.75" customHeight="1" x14ac:dyDescent="0.2"/>
    <row r="94" spans="1:5" s="1" customFormat="1" ht="20.25" customHeight="1" x14ac:dyDescent="0.2">
      <c r="A94"/>
      <c r="B94"/>
      <c r="C94"/>
      <c r="D94"/>
      <c r="E94"/>
    </row>
    <row r="95" spans="1:5" s="1" customFormat="1" ht="20.25" customHeight="1" x14ac:dyDescent="0.2">
      <c r="A95"/>
      <c r="B95"/>
      <c r="C95"/>
      <c r="D95"/>
      <c r="E95"/>
    </row>
    <row r="96" spans="1:5" s="1" customFormat="1" ht="20.25" customHeight="1" x14ac:dyDescent="0.2">
      <c r="A96"/>
      <c r="B96"/>
      <c r="C96"/>
      <c r="D96"/>
      <c r="E96"/>
    </row>
    <row r="97" spans="1:5" s="1" customFormat="1" ht="20.25" customHeight="1" x14ac:dyDescent="0.2">
      <c r="A97"/>
      <c r="B97"/>
      <c r="C97"/>
      <c r="D97"/>
      <c r="E97"/>
    </row>
    <row r="98" spans="1:5" s="1" customFormat="1" ht="20.25" customHeight="1" x14ac:dyDescent="0.2">
      <c r="A98"/>
      <c r="B98"/>
      <c r="C98"/>
      <c r="D98"/>
      <c r="E98"/>
    </row>
    <row r="99" spans="1:5" s="1" customFormat="1" ht="20.25" customHeight="1" x14ac:dyDescent="0.2">
      <c r="A99" s="81" t="s">
        <v>627</v>
      </c>
      <c r="B99" s="82"/>
      <c r="C99" s="82"/>
      <c r="D99" s="82"/>
      <c r="E99" s="82"/>
    </row>
    <row r="100" spans="1:5" s="1" customFormat="1" ht="19.5" customHeight="1" x14ac:dyDescent="0.2">
      <c r="A100" s="139" t="s">
        <v>620</v>
      </c>
      <c r="B100" s="121"/>
      <c r="C100" s="121"/>
      <c r="D100" s="121"/>
      <c r="E100" s="121"/>
    </row>
    <row r="101" spans="1:5" s="1" customFormat="1" ht="20.25" customHeight="1" x14ac:dyDescent="0.2">
      <c r="A101" s="83" t="s">
        <v>278</v>
      </c>
      <c r="B101" s="121"/>
      <c r="C101" s="121"/>
      <c r="D101" s="121"/>
      <c r="E101" s="121"/>
    </row>
    <row r="102" spans="1:5" s="1" customFormat="1" ht="19.5" customHeight="1" x14ac:dyDescent="0.2">
      <c r="A102" s="82"/>
      <c r="B102" s="122"/>
      <c r="C102" s="82"/>
      <c r="D102" s="82"/>
      <c r="E102" s="81" t="s">
        <v>97</v>
      </c>
    </row>
    <row r="103" spans="1:5" s="1" customFormat="1" ht="19.5" customHeight="1" x14ac:dyDescent="0.2">
      <c r="A103" s="152" t="s">
        <v>2</v>
      </c>
      <c r="B103" s="123"/>
      <c r="C103" s="124"/>
      <c r="D103" s="286" t="s">
        <v>79</v>
      </c>
      <c r="E103" s="287"/>
    </row>
    <row r="104" spans="1:5" s="1" customFormat="1" ht="19.5" customHeight="1" x14ac:dyDescent="0.2">
      <c r="A104" s="151" t="s">
        <v>63</v>
      </c>
      <c r="B104" s="42" t="s">
        <v>3</v>
      </c>
      <c r="C104" s="324"/>
      <c r="D104" s="366" t="s">
        <v>267</v>
      </c>
      <c r="E104" s="366" t="s">
        <v>2</v>
      </c>
    </row>
    <row r="105" spans="1:5" s="55" customFormat="1" ht="20.25" customHeight="1" x14ac:dyDescent="0.2">
      <c r="A105" s="153">
        <v>2006</v>
      </c>
      <c r="B105" s="127"/>
      <c r="C105" s="111"/>
      <c r="D105" s="367"/>
      <c r="E105" s="367"/>
    </row>
    <row r="106" spans="1:5" ht="24" customHeight="1" x14ac:dyDescent="0.2">
      <c r="A106" s="112"/>
      <c r="B106" s="130" t="s">
        <v>23</v>
      </c>
      <c r="C106" s="131" t="s">
        <v>628</v>
      </c>
      <c r="D106" s="112"/>
      <c r="E106" s="112"/>
    </row>
    <row r="107" spans="1:5" ht="24" customHeight="1" x14ac:dyDescent="0.2">
      <c r="A107" s="100">
        <v>2257167</v>
      </c>
      <c r="B107" s="39"/>
      <c r="C107" s="133" t="s">
        <v>629</v>
      </c>
      <c r="D107" s="100">
        <v>10663619</v>
      </c>
      <c r="E107" s="100">
        <v>1382583</v>
      </c>
    </row>
    <row r="108" spans="1:5" ht="24" customHeight="1" x14ac:dyDescent="0.2">
      <c r="A108" s="290">
        <f>SUM(A107)</f>
        <v>2257167</v>
      </c>
      <c r="B108" s="134"/>
      <c r="C108" s="412" t="s">
        <v>630</v>
      </c>
      <c r="D108" s="290">
        <f>SUM(D107)</f>
        <v>10663619</v>
      </c>
      <c r="E108" s="290">
        <f>SUM(E107)</f>
        <v>1382583</v>
      </c>
    </row>
    <row r="109" spans="1:5" ht="24" customHeight="1" x14ac:dyDescent="0.2">
      <c r="A109" s="277"/>
      <c r="B109" s="37" t="s">
        <v>26</v>
      </c>
      <c r="C109" s="408" t="s">
        <v>209</v>
      </c>
      <c r="D109" s="277"/>
      <c r="E109" s="277"/>
    </row>
    <row r="110" spans="1:5" ht="24" customHeight="1" x14ac:dyDescent="0.2">
      <c r="A110" s="100">
        <v>169983691</v>
      </c>
      <c r="B110" s="37"/>
      <c r="C110" s="132" t="s">
        <v>361</v>
      </c>
      <c r="D110" s="100">
        <v>479858745</v>
      </c>
      <c r="E110" s="100">
        <v>262708644</v>
      </c>
    </row>
    <row r="111" spans="1:5" ht="24" customHeight="1" x14ac:dyDescent="0.2">
      <c r="A111" s="100">
        <v>265530</v>
      </c>
      <c r="B111" s="37"/>
      <c r="C111" s="132" t="s">
        <v>211</v>
      </c>
      <c r="D111" s="100">
        <v>1032274</v>
      </c>
      <c r="E111" s="100">
        <v>78237</v>
      </c>
    </row>
    <row r="112" spans="1:5" ht="24" customHeight="1" x14ac:dyDescent="0.2">
      <c r="A112" s="117" t="s">
        <v>60</v>
      </c>
      <c r="B112" s="37"/>
      <c r="C112" s="132" t="s">
        <v>363</v>
      </c>
      <c r="D112" s="100">
        <v>2190000</v>
      </c>
      <c r="E112" s="100">
        <v>1467624</v>
      </c>
    </row>
    <row r="113" spans="1:5" ht="24" customHeight="1" x14ac:dyDescent="0.2">
      <c r="A113" s="289">
        <f>SUM(A110:A111)</f>
        <v>170249221</v>
      </c>
      <c r="B113" s="134"/>
      <c r="C113" s="144" t="s">
        <v>213</v>
      </c>
      <c r="D113" s="289">
        <f>SUM(D110:D112)</f>
        <v>483081019</v>
      </c>
      <c r="E113" s="289">
        <f>SUM(E110:E112)</f>
        <v>264254505</v>
      </c>
    </row>
    <row r="114" spans="1:5" ht="24" customHeight="1" x14ac:dyDescent="0.2">
      <c r="A114" s="112"/>
      <c r="B114" s="37" t="s">
        <v>28</v>
      </c>
      <c r="C114" s="131" t="s">
        <v>214</v>
      </c>
      <c r="D114" s="112"/>
      <c r="E114" s="112"/>
    </row>
    <row r="115" spans="1:5" ht="24" customHeight="1" x14ac:dyDescent="0.2">
      <c r="A115" s="100">
        <v>1283971</v>
      </c>
      <c r="B115" s="39"/>
      <c r="C115" s="132" t="s">
        <v>106</v>
      </c>
      <c r="D115" s="100">
        <v>7971229</v>
      </c>
      <c r="E115" s="100">
        <v>2062260</v>
      </c>
    </row>
    <row r="116" spans="1:5" ht="24" customHeight="1" x14ac:dyDescent="0.2">
      <c r="A116" s="117" t="s">
        <v>60</v>
      </c>
      <c r="B116" s="39"/>
      <c r="C116" s="132" t="s">
        <v>444</v>
      </c>
      <c r="D116" s="100">
        <v>688829</v>
      </c>
      <c r="E116" s="100">
        <v>91264</v>
      </c>
    </row>
    <row r="117" spans="1:5" ht="24" customHeight="1" x14ac:dyDescent="0.2">
      <c r="A117" s="117" t="s">
        <v>60</v>
      </c>
      <c r="B117" s="39"/>
      <c r="C117" s="132" t="s">
        <v>445</v>
      </c>
      <c r="D117" s="100">
        <v>4511</v>
      </c>
      <c r="E117" s="117" t="s">
        <v>60</v>
      </c>
    </row>
    <row r="118" spans="1:5" ht="24" customHeight="1" x14ac:dyDescent="0.2">
      <c r="A118" s="117" t="s">
        <v>60</v>
      </c>
      <c r="B118" s="39"/>
      <c r="C118" s="132" t="s">
        <v>446</v>
      </c>
      <c r="D118" s="100">
        <v>380000</v>
      </c>
      <c r="E118" s="100">
        <v>12000</v>
      </c>
    </row>
    <row r="119" spans="1:5" ht="24" customHeight="1" x14ac:dyDescent="0.2">
      <c r="A119" s="117">
        <v>856606</v>
      </c>
      <c r="B119" s="39"/>
      <c r="C119" s="132" t="s">
        <v>367</v>
      </c>
      <c r="D119" s="100">
        <v>22469297</v>
      </c>
      <c r="E119" s="100">
        <v>2309773</v>
      </c>
    </row>
    <row r="120" spans="1:5" ht="24" customHeight="1" x14ac:dyDescent="0.2">
      <c r="A120" s="100">
        <v>13039711</v>
      </c>
      <c r="B120" s="39"/>
      <c r="C120" s="132" t="s">
        <v>309</v>
      </c>
      <c r="D120" s="100">
        <v>92441865</v>
      </c>
      <c r="E120" s="100">
        <v>41199513</v>
      </c>
    </row>
    <row r="121" spans="1:5" ht="24" customHeight="1" x14ac:dyDescent="0.2">
      <c r="A121" s="100">
        <v>10357898</v>
      </c>
      <c r="B121" s="39"/>
      <c r="C121" s="132" t="s">
        <v>145</v>
      </c>
      <c r="D121" s="100">
        <v>88814857</v>
      </c>
      <c r="E121" s="100">
        <v>22783747</v>
      </c>
    </row>
    <row r="122" spans="1:5" ht="24" customHeight="1" x14ac:dyDescent="0.2">
      <c r="A122" s="290">
        <f>SUM(A115:A121)</f>
        <v>25538186</v>
      </c>
      <c r="B122" s="134"/>
      <c r="C122" s="326" t="s">
        <v>215</v>
      </c>
      <c r="D122" s="290">
        <f>SUM(D115:D121)</f>
        <v>212770588</v>
      </c>
      <c r="E122" s="290">
        <f>SUM(E115:E121)</f>
        <v>68458557</v>
      </c>
    </row>
    <row r="123" spans="1:5" ht="24" customHeight="1" x14ac:dyDescent="0.2">
      <c r="A123" s="290">
        <f>SUM(A22+A28+A36+A39+A63+A73+A81+A85+A89+A108+A113+A122)</f>
        <v>576363883</v>
      </c>
      <c r="B123" s="134"/>
      <c r="C123" s="326" t="s">
        <v>158</v>
      </c>
      <c r="D123" s="290">
        <f>SUM(D22,+D28,+D36,D39,+D63,+D73,+D81,+D85,+D89,+D108,+D113,+D122)</f>
        <v>2270229901</v>
      </c>
      <c r="E123" s="290">
        <f>SUM(E22,+E28,+E36,E39,+E63,+E73,+E81,+E85,+E89,+E108,+E113,+E122)</f>
        <v>800215567</v>
      </c>
    </row>
    <row r="124" spans="1:5" ht="24" customHeight="1" x14ac:dyDescent="0.2">
      <c r="A124" s="117" t="s">
        <v>60</v>
      </c>
      <c r="B124" s="134"/>
      <c r="C124" s="326" t="s">
        <v>450</v>
      </c>
      <c r="D124" s="290">
        <v>500000000</v>
      </c>
      <c r="E124" s="117" t="s">
        <v>60</v>
      </c>
    </row>
    <row r="125" spans="1:5" s="413" customFormat="1" ht="21" customHeight="1" x14ac:dyDescent="0.2">
      <c r="A125" s="372"/>
      <c r="B125" s="372"/>
      <c r="C125" s="372"/>
      <c r="D125" s="372"/>
      <c r="E125" s="372"/>
    </row>
    <row r="126" spans="1:5" ht="18" customHeight="1" x14ac:dyDescent="0.2">
      <c r="A126" s="370"/>
      <c r="B126" s="370"/>
      <c r="C126" s="370"/>
      <c r="D126" s="370"/>
      <c r="E126" s="370"/>
    </row>
    <row r="127" spans="1:5" ht="18" customHeight="1" x14ac:dyDescent="0.2">
      <c r="A127" s="370"/>
      <c r="B127" s="370"/>
      <c r="C127" s="370"/>
      <c r="D127" s="370"/>
      <c r="E127" s="370"/>
    </row>
    <row r="129" spans="3:3" s="1" customFormat="1" ht="21.75" customHeight="1" x14ac:dyDescent="0.2">
      <c r="C129" s="138" t="s">
        <v>631</v>
      </c>
    </row>
    <row r="146" ht="15" customHeight="1" x14ac:dyDescent="0.2"/>
    <row r="147" ht="20.25" customHeight="1" x14ac:dyDescent="0.2"/>
  </sheetData>
  <mergeCells count="9">
    <mergeCell ref="A125:E125"/>
    <mergeCell ref="A126:E126"/>
    <mergeCell ref="A127:E127"/>
    <mergeCell ref="D6:D7"/>
    <mergeCell ref="E6:E7"/>
    <mergeCell ref="D57:D58"/>
    <mergeCell ref="E57:E58"/>
    <mergeCell ref="D104:D105"/>
    <mergeCell ref="E104:E10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rightToLeft="1" workbookViewId="0">
      <selection sqref="A1:IV65536"/>
    </sheetView>
  </sheetViews>
  <sheetFormatPr defaultRowHeight="12.75" x14ac:dyDescent="0.2"/>
  <cols>
    <col min="1" max="1" width="13.7109375" customWidth="1"/>
    <col min="2" max="2" width="33.7109375" style="351" customWidth="1"/>
    <col min="3" max="3" width="14.28515625" customWidth="1"/>
    <col min="4" max="4" width="15.5703125" customWidth="1"/>
    <col min="5" max="5" width="11.85546875" customWidth="1"/>
  </cols>
  <sheetData>
    <row r="1" spans="1:4" ht="21.75" x14ac:dyDescent="0.55000000000000004">
      <c r="A1" s="318" t="s">
        <v>455</v>
      </c>
      <c r="B1" s="327"/>
      <c r="C1" s="292"/>
      <c r="D1" s="292"/>
    </row>
    <row r="2" spans="1:4" s="1" customFormat="1" ht="18.75" customHeight="1" x14ac:dyDescent="0.2">
      <c r="A2" s="84"/>
      <c r="B2" s="83" t="s">
        <v>453</v>
      </c>
      <c r="C2" s="84"/>
      <c r="D2" s="84"/>
    </row>
    <row r="3" spans="1:4" s="1" customFormat="1" ht="18.75" customHeight="1" x14ac:dyDescent="0.2">
      <c r="A3" s="328"/>
      <c r="B3" s="329" t="s">
        <v>456</v>
      </c>
      <c r="C3" s="84"/>
      <c r="D3" s="84"/>
    </row>
    <row r="4" spans="1:4" s="1" customFormat="1" ht="18.75" customHeight="1" x14ac:dyDescent="0.2">
      <c r="A4" s="3"/>
      <c r="B4" s="330"/>
      <c r="C4" s="43"/>
      <c r="D4" s="331" t="s">
        <v>457</v>
      </c>
    </row>
    <row r="5" spans="1:4" s="1" customFormat="1" ht="18.75" customHeight="1" x14ac:dyDescent="0.2">
      <c r="A5" s="332" t="s">
        <v>164</v>
      </c>
      <c r="B5" s="333"/>
      <c r="C5" s="378" t="s">
        <v>79</v>
      </c>
      <c r="D5" s="379"/>
    </row>
    <row r="6" spans="1:4" s="1" customFormat="1" ht="15.75" customHeight="1" x14ac:dyDescent="0.3">
      <c r="A6" s="334" t="s">
        <v>63</v>
      </c>
      <c r="B6" s="335" t="s">
        <v>3</v>
      </c>
      <c r="C6" s="366" t="s">
        <v>4</v>
      </c>
      <c r="D6" s="380" t="s">
        <v>2</v>
      </c>
    </row>
    <row r="7" spans="1:4" s="1" customFormat="1" ht="15.75" customHeight="1" x14ac:dyDescent="0.2">
      <c r="A7" s="336">
        <v>2006</v>
      </c>
      <c r="B7" s="337"/>
      <c r="C7" s="367"/>
      <c r="D7" s="381"/>
    </row>
    <row r="8" spans="1:4" s="1" customFormat="1" ht="20.25" customHeight="1" x14ac:dyDescent="0.2">
      <c r="A8" s="339"/>
      <c r="B8" s="340" t="s">
        <v>458</v>
      </c>
      <c r="C8" s="341"/>
      <c r="D8" s="339"/>
    </row>
    <row r="9" spans="1:4" s="1" customFormat="1" ht="17.25" customHeight="1" x14ac:dyDescent="0.2">
      <c r="A9" s="100">
        <v>15252</v>
      </c>
      <c r="B9" s="342" t="s">
        <v>459</v>
      </c>
      <c r="C9" s="100">
        <v>2957825</v>
      </c>
      <c r="D9" s="100">
        <v>429095</v>
      </c>
    </row>
    <row r="10" spans="1:4" s="1" customFormat="1" ht="17.25" customHeight="1" x14ac:dyDescent="0.2">
      <c r="A10" s="117" t="s">
        <v>60</v>
      </c>
      <c r="B10" s="342" t="s">
        <v>460</v>
      </c>
      <c r="C10" s="100">
        <v>40431548</v>
      </c>
      <c r="D10" s="100">
        <v>342540</v>
      </c>
    </row>
    <row r="11" spans="1:4" s="1" customFormat="1" ht="17.25" customHeight="1" x14ac:dyDescent="0.2">
      <c r="A11" s="100">
        <v>13337</v>
      </c>
      <c r="B11" s="342" t="s">
        <v>461</v>
      </c>
      <c r="C11" s="100">
        <v>1034973</v>
      </c>
      <c r="D11" s="100">
        <v>67342</v>
      </c>
    </row>
    <row r="12" spans="1:4" s="1" customFormat="1" ht="17.25" customHeight="1" x14ac:dyDescent="0.2">
      <c r="A12" s="100">
        <v>3927708</v>
      </c>
      <c r="B12" s="342" t="s">
        <v>462</v>
      </c>
      <c r="C12" s="100">
        <v>6556076</v>
      </c>
      <c r="D12" s="100">
        <v>3862575</v>
      </c>
    </row>
    <row r="13" spans="1:4" s="1" customFormat="1" ht="17.25" customHeight="1" x14ac:dyDescent="0.2">
      <c r="A13" s="100">
        <v>882570</v>
      </c>
      <c r="B13" s="342" t="s">
        <v>463</v>
      </c>
      <c r="C13" s="100">
        <v>21395522</v>
      </c>
      <c r="D13" s="100">
        <v>2815923</v>
      </c>
    </row>
    <row r="14" spans="1:4" s="1" customFormat="1" ht="17.25" customHeight="1" x14ac:dyDescent="0.2">
      <c r="A14" s="100">
        <v>3886622</v>
      </c>
      <c r="B14" s="342" t="s">
        <v>464</v>
      </c>
      <c r="C14" s="100">
        <v>18549207</v>
      </c>
      <c r="D14" s="100">
        <v>1107268</v>
      </c>
    </row>
    <row r="15" spans="1:4" s="1" customFormat="1" ht="20.25" customHeight="1" x14ac:dyDescent="0.2">
      <c r="A15" s="136">
        <f>SUM(A9:A14)</f>
        <v>8725489</v>
      </c>
      <c r="B15" s="343" t="s">
        <v>465</v>
      </c>
      <c r="C15" s="136">
        <f>SUM(C9:C14)</f>
        <v>90925151</v>
      </c>
      <c r="D15" s="136">
        <f>SUM(D9:D14)</f>
        <v>8624743</v>
      </c>
    </row>
    <row r="16" spans="1:4" s="1" customFormat="1" ht="20.25" customHeight="1" x14ac:dyDescent="0.2">
      <c r="A16" s="339"/>
      <c r="B16" s="340" t="s">
        <v>466</v>
      </c>
      <c r="C16" s="100"/>
      <c r="D16" s="100"/>
    </row>
    <row r="17" spans="1:4" s="1" customFormat="1" ht="18.75" customHeight="1" x14ac:dyDescent="0.2">
      <c r="A17" s="100">
        <v>13816915</v>
      </c>
      <c r="B17" s="342" t="s">
        <v>467</v>
      </c>
      <c r="C17" s="100">
        <v>91783097</v>
      </c>
      <c r="D17" s="100">
        <v>18540109</v>
      </c>
    </row>
    <row r="18" spans="1:4" s="1" customFormat="1" ht="18.75" customHeight="1" x14ac:dyDescent="0.2">
      <c r="A18" s="100">
        <v>712549</v>
      </c>
      <c r="B18" s="342" t="s">
        <v>468</v>
      </c>
      <c r="C18" s="100">
        <v>3423672</v>
      </c>
      <c r="D18" s="100">
        <v>1422164</v>
      </c>
    </row>
    <row r="19" spans="1:4" s="1" customFormat="1" ht="18.75" customHeight="1" x14ac:dyDescent="0.2">
      <c r="A19" s="100">
        <v>459614</v>
      </c>
      <c r="B19" s="342" t="s">
        <v>469</v>
      </c>
      <c r="C19" s="100">
        <v>830659</v>
      </c>
      <c r="D19" s="100">
        <v>423341</v>
      </c>
    </row>
    <row r="20" spans="1:4" s="1" customFormat="1" ht="18.75" customHeight="1" x14ac:dyDescent="0.2">
      <c r="A20" s="100">
        <v>82915543</v>
      </c>
      <c r="B20" s="342" t="s">
        <v>470</v>
      </c>
      <c r="C20" s="100">
        <v>266920574</v>
      </c>
      <c r="D20" s="100">
        <v>77740452</v>
      </c>
    </row>
    <row r="21" spans="1:4" s="1" customFormat="1" ht="18.75" customHeight="1" x14ac:dyDescent="0.2">
      <c r="A21" s="100">
        <v>287647</v>
      </c>
      <c r="B21" s="344" t="s">
        <v>471</v>
      </c>
      <c r="C21" s="100">
        <v>3238232</v>
      </c>
      <c r="D21" s="100">
        <v>1545861</v>
      </c>
    </row>
    <row r="22" spans="1:4" s="1" customFormat="1" ht="18.75" customHeight="1" x14ac:dyDescent="0.2">
      <c r="A22" s="100">
        <v>11533994</v>
      </c>
      <c r="B22" s="342" t="s">
        <v>472</v>
      </c>
      <c r="C22" s="100">
        <v>85646668</v>
      </c>
      <c r="D22" s="100">
        <v>23414505</v>
      </c>
    </row>
    <row r="23" spans="1:4" s="1" customFormat="1" ht="20.25" customHeight="1" x14ac:dyDescent="0.2">
      <c r="A23" s="136">
        <f>SUM(A17:A22)</f>
        <v>109726262</v>
      </c>
      <c r="B23" s="343" t="s">
        <v>473</v>
      </c>
      <c r="C23" s="136">
        <f>SUM(C17:C22)</f>
        <v>451842902</v>
      </c>
      <c r="D23" s="136">
        <f>SUM(D17:D22)</f>
        <v>123086432</v>
      </c>
    </row>
    <row r="24" spans="1:4" s="1" customFormat="1" ht="20.25" customHeight="1" x14ac:dyDescent="0.2">
      <c r="A24" s="339"/>
      <c r="B24" s="340" t="s">
        <v>474</v>
      </c>
      <c r="C24" s="341"/>
      <c r="D24" s="339"/>
    </row>
    <row r="25" spans="1:4" s="1" customFormat="1" ht="18.75" customHeight="1" x14ac:dyDescent="0.2">
      <c r="A25" s="100">
        <v>66115932</v>
      </c>
      <c r="B25" s="342" t="s">
        <v>475</v>
      </c>
      <c r="C25" s="100">
        <v>186944316</v>
      </c>
      <c r="D25" s="100">
        <v>66278718</v>
      </c>
    </row>
    <row r="26" spans="1:4" s="1" customFormat="1" ht="18.75" customHeight="1" x14ac:dyDescent="0.2">
      <c r="A26" s="100">
        <v>15564338</v>
      </c>
      <c r="B26" s="342" t="s">
        <v>476</v>
      </c>
      <c r="C26" s="100">
        <v>49657973</v>
      </c>
      <c r="D26" s="100">
        <v>13698215</v>
      </c>
    </row>
    <row r="27" spans="1:4" s="1" customFormat="1" ht="18.75" customHeight="1" x14ac:dyDescent="0.2">
      <c r="A27" s="100">
        <v>8176514</v>
      </c>
      <c r="B27" s="342" t="s">
        <v>477</v>
      </c>
      <c r="C27" s="100">
        <v>89844352</v>
      </c>
      <c r="D27" s="100">
        <v>17449624</v>
      </c>
    </row>
    <row r="28" spans="1:4" s="1" customFormat="1" ht="18.75" customHeight="1" x14ac:dyDescent="0.2">
      <c r="A28" s="100">
        <v>10986736</v>
      </c>
      <c r="B28" s="342" t="s">
        <v>478</v>
      </c>
      <c r="C28" s="100">
        <v>107468814</v>
      </c>
      <c r="D28" s="100">
        <v>19716369</v>
      </c>
    </row>
    <row r="29" spans="1:4" s="1" customFormat="1" ht="18.75" customHeight="1" x14ac:dyDescent="0.2">
      <c r="A29" s="100">
        <v>755905</v>
      </c>
      <c r="B29" s="342" t="s">
        <v>479</v>
      </c>
      <c r="C29" s="100">
        <v>6632850</v>
      </c>
      <c r="D29" s="100">
        <v>512870</v>
      </c>
    </row>
    <row r="30" spans="1:4" s="1" customFormat="1" ht="18.75" customHeight="1" x14ac:dyDescent="0.2">
      <c r="A30" s="100">
        <v>5056183</v>
      </c>
      <c r="B30" s="342" t="s">
        <v>480</v>
      </c>
      <c r="C30" s="100">
        <v>24225345</v>
      </c>
      <c r="D30" s="100">
        <v>5213932</v>
      </c>
    </row>
    <row r="31" spans="1:4" s="1" customFormat="1" ht="20.25" customHeight="1" x14ac:dyDescent="0.2">
      <c r="A31" s="136">
        <f>SUM(A25:A30)</f>
        <v>106655608</v>
      </c>
      <c r="B31" s="343" t="s">
        <v>481</v>
      </c>
      <c r="C31" s="136">
        <f>SUM(C25:C30)</f>
        <v>464773650</v>
      </c>
      <c r="D31" s="136">
        <f>SUM(D25:D30)</f>
        <v>122869728</v>
      </c>
    </row>
    <row r="32" spans="1:4" s="1" customFormat="1" ht="20.25" customHeight="1" x14ac:dyDescent="0.2">
      <c r="A32" s="100"/>
      <c r="B32" s="340" t="s">
        <v>482</v>
      </c>
      <c r="C32" s="345"/>
      <c r="D32" s="346"/>
    </row>
    <row r="33" spans="1:4" s="1" customFormat="1" ht="18" customHeight="1" x14ac:dyDescent="0.2">
      <c r="A33" s="100">
        <v>146384195</v>
      </c>
      <c r="B33" s="342" t="s">
        <v>483</v>
      </c>
      <c r="C33" s="100">
        <v>498755359</v>
      </c>
      <c r="D33" s="100">
        <v>193996541</v>
      </c>
    </row>
    <row r="34" spans="1:4" s="1" customFormat="1" ht="18" customHeight="1" x14ac:dyDescent="0.2">
      <c r="A34" s="100">
        <v>12232864</v>
      </c>
      <c r="B34" s="342" t="s">
        <v>484</v>
      </c>
      <c r="C34" s="100">
        <v>51250344</v>
      </c>
      <c r="D34" s="100">
        <v>42636398</v>
      </c>
    </row>
    <row r="35" spans="1:4" s="1" customFormat="1" ht="18" customHeight="1" x14ac:dyDescent="0.2">
      <c r="A35" s="100">
        <v>80072323</v>
      </c>
      <c r="B35" s="342" t="s">
        <v>485</v>
      </c>
      <c r="C35" s="100">
        <v>258208534</v>
      </c>
      <c r="D35" s="100">
        <v>161851080</v>
      </c>
    </row>
    <row r="36" spans="1:4" s="1" customFormat="1" ht="18" customHeight="1" x14ac:dyDescent="0.2">
      <c r="A36" s="100">
        <v>17059646</v>
      </c>
      <c r="B36" s="342" t="s">
        <v>486</v>
      </c>
      <c r="C36" s="100">
        <v>40313001</v>
      </c>
      <c r="D36" s="100">
        <v>16591847</v>
      </c>
    </row>
    <row r="37" spans="1:4" s="1" customFormat="1" ht="18" customHeight="1" x14ac:dyDescent="0.2">
      <c r="A37" s="100">
        <v>26819044</v>
      </c>
      <c r="B37" s="342" t="s">
        <v>487</v>
      </c>
      <c r="C37" s="100">
        <v>101913261</v>
      </c>
      <c r="D37" s="100">
        <v>38213588</v>
      </c>
    </row>
    <row r="38" spans="1:4" s="1" customFormat="1" ht="18" customHeight="1" x14ac:dyDescent="0.2">
      <c r="A38" s="100">
        <v>65756552</v>
      </c>
      <c r="B38" s="342" t="s">
        <v>488</v>
      </c>
      <c r="C38" s="100">
        <v>282262673</v>
      </c>
      <c r="D38" s="100">
        <v>86024827</v>
      </c>
    </row>
    <row r="39" spans="1:4" s="1" customFormat="1" ht="18" customHeight="1" x14ac:dyDescent="0.2">
      <c r="A39" s="100">
        <v>2931900</v>
      </c>
      <c r="B39" s="342" t="s">
        <v>489</v>
      </c>
      <c r="C39" s="100">
        <v>29985026</v>
      </c>
      <c r="D39" s="100">
        <v>6320383</v>
      </c>
    </row>
    <row r="40" spans="1:4" s="1" customFormat="1" ht="17.25" customHeight="1" x14ac:dyDescent="0.2">
      <c r="A40" s="136">
        <f>SUM(A33:A39)</f>
        <v>351256524</v>
      </c>
      <c r="B40" s="343" t="s">
        <v>490</v>
      </c>
      <c r="C40" s="136">
        <f>SUM(C33:C39)</f>
        <v>1262688198</v>
      </c>
      <c r="D40" s="136">
        <f>SUM(D33:D39)</f>
        <v>545634664</v>
      </c>
    </row>
    <row r="41" spans="1:4" s="1" customFormat="1" ht="16.5" customHeight="1" x14ac:dyDescent="0.2">
      <c r="A41" s="136">
        <f>SUM(A40,+A31,+A23,+A15)</f>
        <v>576363883</v>
      </c>
      <c r="B41" s="347" t="s">
        <v>491</v>
      </c>
      <c r="C41" s="136">
        <f>SUM(C15,+C23,C31,+C40)</f>
        <v>2270229901</v>
      </c>
      <c r="D41" s="136">
        <f>SUM(D15,+D23,D31,+D40)</f>
        <v>800215567</v>
      </c>
    </row>
    <row r="42" spans="1:4" ht="18" x14ac:dyDescent="0.2">
      <c r="A42" s="348" t="s">
        <v>492</v>
      </c>
      <c r="B42" s="349" t="s">
        <v>450</v>
      </c>
      <c r="C42" s="136">
        <v>500000000</v>
      </c>
      <c r="D42" s="348" t="s">
        <v>492</v>
      </c>
    </row>
    <row r="43" spans="1:4" ht="19.5" customHeight="1" x14ac:dyDescent="0.2">
      <c r="A43" s="292"/>
      <c r="B43" s="350" t="s">
        <v>493</v>
      </c>
      <c r="C43" s="292"/>
      <c r="D43" s="292"/>
    </row>
    <row r="44" spans="1:4" x14ac:dyDescent="0.2">
      <c r="A44" s="292"/>
      <c r="B44" s="327"/>
      <c r="C44" s="292"/>
      <c r="D44" s="292"/>
    </row>
    <row r="45" spans="1:4" x14ac:dyDescent="0.2">
      <c r="A45" s="292"/>
      <c r="B45" s="327"/>
      <c r="C45" s="292"/>
      <c r="D45" s="292"/>
    </row>
    <row r="46" spans="1:4" x14ac:dyDescent="0.2">
      <c r="A46" s="292"/>
      <c r="B46" s="327"/>
      <c r="C46" s="292"/>
      <c r="D46" s="292"/>
    </row>
    <row r="47" spans="1:4" x14ac:dyDescent="0.2">
      <c r="A47" s="292"/>
      <c r="B47" s="327"/>
      <c r="C47" s="292"/>
      <c r="D47" s="292"/>
    </row>
    <row r="48" spans="1:4" x14ac:dyDescent="0.2">
      <c r="A48" s="292"/>
      <c r="B48" s="327"/>
      <c r="C48" s="292"/>
      <c r="D48" s="292"/>
    </row>
    <row r="49" spans="1:4" x14ac:dyDescent="0.2">
      <c r="A49" s="292"/>
      <c r="B49" s="327"/>
      <c r="C49" s="292"/>
      <c r="D49" s="292"/>
    </row>
    <row r="51" spans="1:4" ht="18.75" customHeight="1" x14ac:dyDescent="0.2">
      <c r="A51" s="179"/>
      <c r="B51" s="352"/>
      <c r="C51" s="179"/>
      <c r="D51" s="179"/>
    </row>
    <row r="52" spans="1:4" ht="19.5" customHeight="1" x14ac:dyDescent="0.2">
      <c r="A52" s="292"/>
      <c r="B52" s="327"/>
      <c r="C52" s="292"/>
      <c r="D52" s="292"/>
    </row>
    <row r="53" spans="1:4" ht="16.5" customHeight="1" x14ac:dyDescent="0.2">
      <c r="A53" s="292"/>
      <c r="B53" s="327"/>
      <c r="C53" s="292"/>
      <c r="D53" s="292"/>
    </row>
    <row r="54" spans="1:4" x14ac:dyDescent="0.2">
      <c r="A54" s="292"/>
      <c r="B54" s="327"/>
      <c r="C54" s="292"/>
      <c r="D54" s="292"/>
    </row>
    <row r="55" spans="1:4" x14ac:dyDescent="0.2">
      <c r="A55" s="292"/>
      <c r="B55" s="327"/>
      <c r="C55" s="292"/>
      <c r="D55" s="292"/>
    </row>
    <row r="56" spans="1:4" x14ac:dyDescent="0.2">
      <c r="A56" s="292"/>
      <c r="B56" s="327"/>
      <c r="C56" s="292"/>
      <c r="D56" s="292"/>
    </row>
    <row r="57" spans="1:4" x14ac:dyDescent="0.2">
      <c r="A57" s="292"/>
      <c r="B57" s="327"/>
      <c r="C57" s="292"/>
      <c r="D57" s="292"/>
    </row>
    <row r="58" spans="1:4" x14ac:dyDescent="0.2">
      <c r="A58" s="292"/>
      <c r="B58" s="327"/>
      <c r="C58" s="292"/>
      <c r="D58" s="292"/>
    </row>
    <row r="59" spans="1:4" x14ac:dyDescent="0.2">
      <c r="A59" s="292"/>
      <c r="B59" s="327"/>
      <c r="C59" s="292"/>
      <c r="D59" s="292"/>
    </row>
    <row r="60" spans="1:4" x14ac:dyDescent="0.2">
      <c r="A60" s="292"/>
      <c r="B60" s="327"/>
      <c r="C60" s="292"/>
      <c r="D60" s="292"/>
    </row>
    <row r="61" spans="1:4" x14ac:dyDescent="0.2">
      <c r="A61" s="292"/>
      <c r="B61" s="327"/>
      <c r="C61" s="292"/>
      <c r="D61" s="292"/>
    </row>
    <row r="62" spans="1:4" x14ac:dyDescent="0.2">
      <c r="A62" s="292"/>
      <c r="B62" s="327"/>
      <c r="C62" s="292"/>
      <c r="D62" s="292"/>
    </row>
    <row r="63" spans="1:4" x14ac:dyDescent="0.2">
      <c r="A63" s="292"/>
      <c r="B63" s="327"/>
      <c r="C63" s="292"/>
      <c r="D63" s="292"/>
    </row>
    <row r="64" spans="1:4" x14ac:dyDescent="0.2">
      <c r="A64" s="292"/>
      <c r="B64" s="327"/>
      <c r="C64" s="292"/>
      <c r="D64" s="292"/>
    </row>
    <row r="65" spans="1:4" x14ac:dyDescent="0.2">
      <c r="A65" s="292"/>
      <c r="B65" s="327"/>
      <c r="C65" s="292"/>
      <c r="D65" s="292"/>
    </row>
    <row r="66" spans="1:4" x14ac:dyDescent="0.2">
      <c r="A66" s="292"/>
      <c r="B66" s="327"/>
      <c r="C66" s="292"/>
      <c r="D66" s="292"/>
    </row>
    <row r="67" spans="1:4" x14ac:dyDescent="0.2">
      <c r="A67" s="292"/>
      <c r="B67" s="327"/>
      <c r="C67" s="292"/>
      <c r="D67" s="292"/>
    </row>
    <row r="68" spans="1:4" x14ac:dyDescent="0.2">
      <c r="A68" s="292"/>
      <c r="B68" s="327"/>
      <c r="C68" s="292"/>
      <c r="D68" s="292"/>
    </row>
    <row r="69" spans="1:4" x14ac:dyDescent="0.2">
      <c r="A69" s="292"/>
      <c r="B69" s="327"/>
      <c r="C69" s="292"/>
      <c r="D69" s="292"/>
    </row>
    <row r="70" spans="1:4" x14ac:dyDescent="0.2">
      <c r="A70" s="292"/>
      <c r="B70" s="327"/>
      <c r="C70" s="292"/>
      <c r="D70" s="292"/>
    </row>
    <row r="71" spans="1:4" x14ac:dyDescent="0.2">
      <c r="A71" s="292"/>
      <c r="B71" s="327"/>
      <c r="C71" s="292"/>
      <c r="D71" s="292"/>
    </row>
    <row r="72" spans="1:4" x14ac:dyDescent="0.2">
      <c r="A72" s="292"/>
      <c r="B72" s="327"/>
      <c r="C72" s="292"/>
      <c r="D72" s="292"/>
    </row>
    <row r="73" spans="1:4" x14ac:dyDescent="0.2">
      <c r="A73" s="292"/>
      <c r="B73" s="327"/>
      <c r="C73" s="292"/>
      <c r="D73" s="292"/>
    </row>
    <row r="74" spans="1:4" x14ac:dyDescent="0.2">
      <c r="A74" s="292"/>
      <c r="B74" s="327"/>
      <c r="C74" s="292"/>
      <c r="D74" s="292"/>
    </row>
    <row r="75" spans="1:4" x14ac:dyDescent="0.2">
      <c r="A75" s="292"/>
      <c r="B75" s="327"/>
      <c r="C75" s="292"/>
      <c r="D75" s="292"/>
    </row>
    <row r="76" spans="1:4" x14ac:dyDescent="0.2">
      <c r="A76" s="292"/>
      <c r="B76" s="327"/>
      <c r="C76" s="292"/>
      <c r="D76" s="292"/>
    </row>
    <row r="77" spans="1:4" x14ac:dyDescent="0.2">
      <c r="A77" s="292"/>
      <c r="B77" s="327"/>
      <c r="C77" s="292"/>
      <c r="D77" s="292"/>
    </row>
    <row r="78" spans="1:4" x14ac:dyDescent="0.2">
      <c r="A78" s="292"/>
      <c r="B78" s="327"/>
      <c r="C78" s="292"/>
      <c r="D78" s="292"/>
    </row>
    <row r="79" spans="1:4" x14ac:dyDescent="0.2">
      <c r="A79" s="292"/>
      <c r="B79" s="327"/>
      <c r="C79" s="292"/>
      <c r="D79" s="292"/>
    </row>
    <row r="80" spans="1:4" x14ac:dyDescent="0.2">
      <c r="A80" s="292"/>
      <c r="B80" s="327"/>
      <c r="C80" s="292"/>
      <c r="D80" s="292"/>
    </row>
    <row r="81" spans="1:4" x14ac:dyDescent="0.2">
      <c r="A81" s="292"/>
      <c r="B81" s="327"/>
      <c r="C81" s="292"/>
      <c r="D81" s="292"/>
    </row>
    <row r="82" spans="1:4" x14ac:dyDescent="0.2">
      <c r="A82" s="292"/>
      <c r="B82" s="327"/>
      <c r="C82" s="292"/>
      <c r="D82" s="292"/>
    </row>
    <row r="83" spans="1:4" x14ac:dyDescent="0.2">
      <c r="A83" s="292"/>
      <c r="B83" s="327"/>
      <c r="C83" s="292"/>
      <c r="D83" s="292"/>
    </row>
    <row r="84" spans="1:4" x14ac:dyDescent="0.2">
      <c r="A84" s="292"/>
      <c r="B84" s="327"/>
      <c r="C84" s="292"/>
      <c r="D84" s="292"/>
    </row>
    <row r="85" spans="1:4" x14ac:dyDescent="0.2">
      <c r="A85" s="292"/>
      <c r="B85" s="327"/>
      <c r="C85" s="292"/>
      <c r="D85" s="292"/>
    </row>
    <row r="86" spans="1:4" x14ac:dyDescent="0.2">
      <c r="A86" s="292"/>
      <c r="B86" s="327"/>
      <c r="C86" s="292"/>
      <c r="D86" s="292"/>
    </row>
    <row r="87" spans="1:4" x14ac:dyDescent="0.2">
      <c r="A87" s="292"/>
      <c r="B87" s="327"/>
      <c r="C87" s="292"/>
      <c r="D87" s="292"/>
    </row>
    <row r="88" spans="1:4" x14ac:dyDescent="0.2">
      <c r="A88" s="292"/>
      <c r="B88" s="327"/>
      <c r="C88" s="292"/>
      <c r="D88" s="292"/>
    </row>
    <row r="89" spans="1:4" x14ac:dyDescent="0.2">
      <c r="A89" s="292"/>
      <c r="B89" s="327"/>
      <c r="C89" s="292"/>
      <c r="D89" s="292"/>
    </row>
    <row r="90" spans="1:4" x14ac:dyDescent="0.2">
      <c r="A90" s="292"/>
      <c r="B90" s="327"/>
      <c r="C90" s="292"/>
      <c r="D90" s="292"/>
    </row>
    <row r="91" spans="1:4" x14ac:dyDescent="0.2">
      <c r="A91" s="292"/>
      <c r="B91" s="327"/>
      <c r="C91" s="292"/>
      <c r="D91" s="292"/>
    </row>
    <row r="92" spans="1:4" x14ac:dyDescent="0.2">
      <c r="A92" s="292"/>
      <c r="B92" s="327"/>
      <c r="C92" s="292"/>
      <c r="D92" s="292"/>
    </row>
    <row r="93" spans="1:4" x14ac:dyDescent="0.2">
      <c r="A93" s="292"/>
      <c r="B93" s="327"/>
      <c r="C93" s="292"/>
      <c r="D93" s="292"/>
    </row>
    <row r="94" spans="1:4" x14ac:dyDescent="0.2">
      <c r="A94" s="292"/>
      <c r="B94" s="327"/>
      <c r="C94" s="292"/>
      <c r="D94" s="292"/>
    </row>
    <row r="95" spans="1:4" x14ac:dyDescent="0.2">
      <c r="A95" s="292"/>
      <c r="B95" s="327"/>
      <c r="C95" s="292"/>
      <c r="D95" s="292"/>
    </row>
    <row r="96" spans="1:4" x14ac:dyDescent="0.2">
      <c r="A96" s="292"/>
      <c r="B96" s="327"/>
      <c r="C96" s="292"/>
      <c r="D96" s="292"/>
    </row>
    <row r="97" spans="1:4" x14ac:dyDescent="0.2">
      <c r="A97" s="292"/>
      <c r="B97" s="327"/>
      <c r="C97" s="292"/>
      <c r="D97" s="292"/>
    </row>
    <row r="98" spans="1:4" x14ac:dyDescent="0.2">
      <c r="A98" s="292"/>
      <c r="B98" s="327"/>
      <c r="C98" s="292"/>
      <c r="D98" s="292"/>
    </row>
    <row r="99" spans="1:4" x14ac:dyDescent="0.2">
      <c r="A99" s="292"/>
      <c r="B99" s="327"/>
      <c r="C99" s="292"/>
      <c r="D99" s="292"/>
    </row>
    <row r="100" spans="1:4" x14ac:dyDescent="0.2">
      <c r="A100" s="292"/>
      <c r="B100" s="327"/>
      <c r="C100" s="292"/>
      <c r="D100" s="292"/>
    </row>
    <row r="101" spans="1:4" x14ac:dyDescent="0.2">
      <c r="A101" s="292"/>
      <c r="B101" s="327"/>
      <c r="C101" s="292"/>
      <c r="D101" s="292"/>
    </row>
    <row r="102" spans="1:4" x14ac:dyDescent="0.2">
      <c r="A102" s="292"/>
      <c r="B102" s="327"/>
      <c r="C102" s="292"/>
      <c r="D102" s="292"/>
    </row>
    <row r="103" spans="1:4" x14ac:dyDescent="0.2">
      <c r="A103" s="292"/>
      <c r="B103" s="327"/>
      <c r="C103" s="292"/>
      <c r="D103" s="292"/>
    </row>
    <row r="104" spans="1:4" x14ac:dyDescent="0.2">
      <c r="A104" s="292"/>
      <c r="B104" s="327"/>
      <c r="C104" s="292"/>
      <c r="D104" s="292"/>
    </row>
    <row r="105" spans="1:4" x14ac:dyDescent="0.2">
      <c r="A105" s="292"/>
      <c r="B105" s="327"/>
      <c r="C105" s="292"/>
      <c r="D105" s="292"/>
    </row>
    <row r="106" spans="1:4" x14ac:dyDescent="0.2">
      <c r="A106" s="292"/>
      <c r="B106" s="327"/>
      <c r="C106" s="292"/>
      <c r="D106" s="292"/>
    </row>
    <row r="107" spans="1:4" x14ac:dyDescent="0.2">
      <c r="A107" s="292"/>
      <c r="B107" s="327"/>
      <c r="C107" s="292"/>
      <c r="D107" s="292"/>
    </row>
    <row r="108" spans="1:4" x14ac:dyDescent="0.2">
      <c r="A108" s="292"/>
      <c r="B108" s="327"/>
      <c r="C108" s="292"/>
      <c r="D108" s="292"/>
    </row>
    <row r="109" spans="1:4" x14ac:dyDescent="0.2">
      <c r="A109" s="292"/>
      <c r="B109" s="327"/>
      <c r="C109" s="292"/>
      <c r="D109" s="292"/>
    </row>
    <row r="110" spans="1:4" x14ac:dyDescent="0.2">
      <c r="A110" s="292"/>
      <c r="B110" s="327"/>
      <c r="C110" s="292"/>
      <c r="D110" s="292"/>
    </row>
    <row r="111" spans="1:4" x14ac:dyDescent="0.2">
      <c r="A111" s="292"/>
      <c r="B111" s="327"/>
      <c r="C111" s="292"/>
      <c r="D111" s="292"/>
    </row>
    <row r="112" spans="1:4" x14ac:dyDescent="0.2">
      <c r="A112" s="292"/>
      <c r="B112" s="327"/>
      <c r="C112" s="292"/>
      <c r="D112" s="292"/>
    </row>
    <row r="113" spans="1:4" x14ac:dyDescent="0.2">
      <c r="A113" s="292"/>
      <c r="B113" s="327"/>
      <c r="C113" s="292"/>
      <c r="D113" s="292"/>
    </row>
    <row r="114" spans="1:4" x14ac:dyDescent="0.2">
      <c r="A114" s="292"/>
      <c r="B114" s="327"/>
      <c r="C114" s="292"/>
      <c r="D114" s="292"/>
    </row>
    <row r="115" spans="1:4" x14ac:dyDescent="0.2">
      <c r="A115" s="292"/>
      <c r="B115" s="327"/>
      <c r="C115" s="292"/>
      <c r="D115" s="292"/>
    </row>
    <row r="116" spans="1:4" x14ac:dyDescent="0.2">
      <c r="A116" s="292"/>
      <c r="B116" s="327"/>
      <c r="C116" s="292"/>
      <c r="D116" s="292"/>
    </row>
    <row r="117" spans="1:4" x14ac:dyDescent="0.2">
      <c r="A117" s="292"/>
      <c r="B117" s="327"/>
      <c r="C117" s="292"/>
      <c r="D117" s="292"/>
    </row>
    <row r="118" spans="1:4" x14ac:dyDescent="0.2">
      <c r="A118" s="292"/>
      <c r="B118" s="327"/>
      <c r="C118" s="292"/>
      <c r="D118" s="292"/>
    </row>
    <row r="119" spans="1:4" x14ac:dyDescent="0.2">
      <c r="A119" s="292"/>
      <c r="B119" s="327"/>
      <c r="C119" s="292"/>
      <c r="D119" s="292"/>
    </row>
    <row r="120" spans="1:4" x14ac:dyDescent="0.2">
      <c r="A120" s="292"/>
      <c r="B120" s="327"/>
      <c r="C120" s="292"/>
      <c r="D120" s="292"/>
    </row>
    <row r="121" spans="1:4" x14ac:dyDescent="0.2">
      <c r="A121" s="292"/>
      <c r="B121" s="327"/>
      <c r="C121" s="292"/>
      <c r="D121" s="292"/>
    </row>
    <row r="122" spans="1:4" x14ac:dyDescent="0.2">
      <c r="A122" s="292"/>
      <c r="B122" s="327"/>
      <c r="C122" s="292"/>
      <c r="D122" s="292"/>
    </row>
    <row r="123" spans="1:4" x14ac:dyDescent="0.2">
      <c r="A123" s="292"/>
      <c r="B123" s="327"/>
      <c r="C123" s="292"/>
      <c r="D123" s="292"/>
    </row>
    <row r="124" spans="1:4" x14ac:dyDescent="0.2">
      <c r="A124" s="292"/>
      <c r="B124" s="327"/>
      <c r="C124" s="292"/>
      <c r="D124" s="292"/>
    </row>
    <row r="125" spans="1:4" x14ac:dyDescent="0.2">
      <c r="A125" s="292"/>
      <c r="B125" s="327"/>
      <c r="C125" s="292"/>
      <c r="D125" s="292"/>
    </row>
    <row r="126" spans="1:4" x14ac:dyDescent="0.2">
      <c r="A126" s="292"/>
      <c r="B126" s="327"/>
      <c r="C126" s="292"/>
      <c r="D126" s="292"/>
    </row>
    <row r="127" spans="1:4" x14ac:dyDescent="0.2">
      <c r="A127" s="292"/>
      <c r="B127" s="327"/>
      <c r="C127" s="292"/>
      <c r="D127" s="292"/>
    </row>
    <row r="128" spans="1:4" x14ac:dyDescent="0.2">
      <c r="A128" s="292"/>
      <c r="B128" s="327"/>
      <c r="C128" s="292"/>
      <c r="D128" s="292"/>
    </row>
  </sheetData>
  <mergeCells count="3">
    <mergeCell ref="C5:D5"/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9"/>
  <sheetViews>
    <sheetView rightToLeft="1" topLeftCell="A85" workbookViewId="0">
      <selection sqref="A1:IV65536"/>
    </sheetView>
  </sheetViews>
  <sheetFormatPr defaultRowHeight="12.75" x14ac:dyDescent="0.2"/>
  <cols>
    <col min="1" max="1" width="14.140625" customWidth="1"/>
    <col min="2" max="2" width="43.7109375" customWidth="1"/>
    <col min="3" max="3" width="13.5703125" customWidth="1"/>
    <col min="4" max="4" width="14.28515625" customWidth="1"/>
  </cols>
  <sheetData>
    <row r="2" spans="1:4" s="1" customFormat="1" ht="13.5" customHeight="1" x14ac:dyDescent="0.2">
      <c r="A2" s="81" t="s">
        <v>94</v>
      </c>
      <c r="B2" s="82"/>
      <c r="C2" s="82"/>
      <c r="D2" s="82"/>
    </row>
    <row r="3" spans="1:4" s="1" customFormat="1" ht="20.25" customHeight="1" x14ac:dyDescent="0.2">
      <c r="A3" s="83" t="s">
        <v>95</v>
      </c>
      <c r="B3" s="84"/>
      <c r="C3" s="84"/>
      <c r="D3" s="84"/>
    </row>
    <row r="4" spans="1:4" s="1" customFormat="1" ht="19.5" customHeight="1" x14ac:dyDescent="0.2">
      <c r="A4" s="83" t="s">
        <v>96</v>
      </c>
      <c r="B4" s="84"/>
      <c r="C4" s="84"/>
      <c r="D4" s="84"/>
    </row>
    <row r="5" spans="1:4" s="1" customFormat="1" ht="17.25" customHeight="1" x14ac:dyDescent="0.2">
      <c r="A5" s="82"/>
      <c r="B5" s="82"/>
      <c r="C5" s="82"/>
      <c r="D5" s="85" t="s">
        <v>97</v>
      </c>
    </row>
    <row r="6" spans="1:4" s="1" customFormat="1" ht="18.75" customHeight="1" x14ac:dyDescent="0.2">
      <c r="A6" s="86" t="s">
        <v>2</v>
      </c>
      <c r="B6" s="87"/>
      <c r="C6" s="88" t="s">
        <v>79</v>
      </c>
      <c r="D6" s="51"/>
    </row>
    <row r="7" spans="1:4" s="1" customFormat="1" ht="18.75" customHeight="1" x14ac:dyDescent="0.2">
      <c r="A7" s="89" t="s">
        <v>63</v>
      </c>
      <c r="B7" s="90" t="s">
        <v>3</v>
      </c>
      <c r="C7" s="360" t="s">
        <v>4</v>
      </c>
      <c r="D7" s="360" t="s">
        <v>2</v>
      </c>
    </row>
    <row r="8" spans="1:4" s="1" customFormat="1" ht="18" customHeight="1" x14ac:dyDescent="0.2">
      <c r="A8" s="92">
        <v>2006</v>
      </c>
      <c r="B8" s="93"/>
      <c r="C8" s="361"/>
      <c r="D8" s="361"/>
    </row>
    <row r="9" spans="1:4" s="1" customFormat="1" ht="18.75" customHeight="1" x14ac:dyDescent="0.2">
      <c r="A9" s="94">
        <v>25816255</v>
      </c>
      <c r="B9" s="95" t="s">
        <v>98</v>
      </c>
      <c r="C9" s="96">
        <v>21372000</v>
      </c>
      <c r="D9" s="94">
        <v>27091405</v>
      </c>
    </row>
    <row r="10" spans="1:4" s="1" customFormat="1" ht="18.75" customHeight="1" x14ac:dyDescent="0.2">
      <c r="A10" s="97">
        <v>440</v>
      </c>
      <c r="B10" s="98" t="s">
        <v>99</v>
      </c>
      <c r="C10" s="99" t="s">
        <v>60</v>
      </c>
      <c r="D10" s="97">
        <v>16100</v>
      </c>
    </row>
    <row r="11" spans="1:4" s="1" customFormat="1" ht="18.75" customHeight="1" x14ac:dyDescent="0.2">
      <c r="A11" s="100">
        <v>2111</v>
      </c>
      <c r="B11" s="98" t="s">
        <v>100</v>
      </c>
      <c r="C11" s="101">
        <v>1000</v>
      </c>
      <c r="D11" s="100">
        <v>31</v>
      </c>
    </row>
    <row r="12" spans="1:4" s="1" customFormat="1" ht="18.75" customHeight="1" x14ac:dyDescent="0.2">
      <c r="A12" s="97">
        <v>306477</v>
      </c>
      <c r="B12" s="98" t="s">
        <v>101</v>
      </c>
      <c r="C12" s="101">
        <v>302000</v>
      </c>
      <c r="D12" s="97">
        <v>376749</v>
      </c>
    </row>
    <row r="13" spans="1:4" s="1" customFormat="1" ht="18.75" customHeight="1" x14ac:dyDescent="0.2">
      <c r="A13" s="97">
        <v>173514753</v>
      </c>
      <c r="B13" s="98" t="s">
        <v>102</v>
      </c>
      <c r="C13" s="101">
        <v>182826000</v>
      </c>
      <c r="D13" s="97">
        <v>240449175</v>
      </c>
    </row>
    <row r="14" spans="1:4" s="1" customFormat="1" ht="18.75" customHeight="1" x14ac:dyDescent="0.2">
      <c r="A14" s="97">
        <v>1997483</v>
      </c>
      <c r="B14" s="98" t="s">
        <v>103</v>
      </c>
      <c r="C14" s="101">
        <v>2172000</v>
      </c>
      <c r="D14" s="97">
        <v>2485778</v>
      </c>
    </row>
    <row r="15" spans="1:4" s="1" customFormat="1" ht="18.75" customHeight="1" x14ac:dyDescent="0.2">
      <c r="A15" s="97">
        <v>163060</v>
      </c>
      <c r="B15" s="98" t="s">
        <v>104</v>
      </c>
      <c r="C15" s="101">
        <v>96000</v>
      </c>
      <c r="D15" s="97">
        <v>141413</v>
      </c>
    </row>
    <row r="16" spans="1:4" s="1" customFormat="1" ht="18.75" customHeight="1" x14ac:dyDescent="0.2">
      <c r="A16" s="97">
        <v>1457121</v>
      </c>
      <c r="B16" s="98" t="s">
        <v>105</v>
      </c>
      <c r="C16" s="101">
        <v>949000</v>
      </c>
      <c r="D16" s="97">
        <v>2945392</v>
      </c>
    </row>
    <row r="17" spans="1:4" s="1" customFormat="1" ht="18.75" customHeight="1" x14ac:dyDescent="0.2">
      <c r="A17" s="97">
        <v>5228758</v>
      </c>
      <c r="B17" s="98" t="s">
        <v>106</v>
      </c>
      <c r="C17" s="101">
        <v>4648000</v>
      </c>
      <c r="D17" s="97">
        <v>6511999</v>
      </c>
    </row>
    <row r="18" spans="1:4" s="1" customFormat="1" ht="18" customHeight="1" x14ac:dyDescent="0.2">
      <c r="A18" s="97">
        <v>41502349</v>
      </c>
      <c r="B18" s="98" t="s">
        <v>107</v>
      </c>
      <c r="C18" s="101">
        <v>38894000</v>
      </c>
      <c r="D18" s="97">
        <v>133980711</v>
      </c>
    </row>
    <row r="19" spans="1:4" s="1" customFormat="1" ht="18" customHeight="1" x14ac:dyDescent="0.2">
      <c r="A19" s="97">
        <v>3722555</v>
      </c>
      <c r="B19" s="98" t="s">
        <v>108</v>
      </c>
      <c r="C19" s="101">
        <v>3644000</v>
      </c>
      <c r="D19" s="97">
        <v>3822991</v>
      </c>
    </row>
    <row r="20" spans="1:4" s="1" customFormat="1" ht="18" customHeight="1" x14ac:dyDescent="0.2">
      <c r="A20" s="97">
        <v>1800451</v>
      </c>
      <c r="B20" s="98" t="s">
        <v>109</v>
      </c>
      <c r="C20" s="101">
        <v>1638000</v>
      </c>
      <c r="D20" s="97">
        <v>1751331</v>
      </c>
    </row>
    <row r="21" spans="1:4" s="1" customFormat="1" ht="18" customHeight="1" x14ac:dyDescent="0.2">
      <c r="A21" s="97">
        <v>11396168</v>
      </c>
      <c r="B21" s="98" t="s">
        <v>110</v>
      </c>
      <c r="C21" s="101">
        <v>10388000</v>
      </c>
      <c r="D21" s="97">
        <v>13381824</v>
      </c>
    </row>
    <row r="22" spans="1:4" s="1" customFormat="1" ht="18" customHeight="1" x14ac:dyDescent="0.2">
      <c r="A22" s="97">
        <v>1163800</v>
      </c>
      <c r="B22" s="98" t="s">
        <v>111</v>
      </c>
      <c r="C22" s="101">
        <v>595000</v>
      </c>
      <c r="D22" s="97">
        <v>1739105</v>
      </c>
    </row>
    <row r="23" spans="1:4" s="1" customFormat="1" ht="18" customHeight="1" x14ac:dyDescent="0.2">
      <c r="A23" s="97">
        <v>516943</v>
      </c>
      <c r="B23" s="98" t="s">
        <v>112</v>
      </c>
      <c r="C23" s="101">
        <v>500000</v>
      </c>
      <c r="D23" s="97">
        <v>1511814</v>
      </c>
    </row>
    <row r="24" spans="1:4" s="1" customFormat="1" ht="18" customHeight="1" x14ac:dyDescent="0.2">
      <c r="A24" s="97">
        <v>212486</v>
      </c>
      <c r="B24" s="98" t="s">
        <v>113</v>
      </c>
      <c r="C24" s="101">
        <v>104000</v>
      </c>
      <c r="D24" s="97">
        <v>226094</v>
      </c>
    </row>
    <row r="25" spans="1:4" s="1" customFormat="1" ht="18" customHeight="1" x14ac:dyDescent="0.2">
      <c r="A25" s="97">
        <v>18933391</v>
      </c>
      <c r="B25" s="98" t="s">
        <v>114</v>
      </c>
      <c r="C25" s="101">
        <v>30818000</v>
      </c>
      <c r="D25" s="97">
        <v>6277641</v>
      </c>
    </row>
    <row r="26" spans="1:4" s="1" customFormat="1" ht="18.75" customHeight="1" x14ac:dyDescent="0.2">
      <c r="A26" s="97">
        <v>61071780</v>
      </c>
      <c r="B26" s="98" t="s">
        <v>115</v>
      </c>
      <c r="C26" s="101">
        <v>58588000</v>
      </c>
      <c r="D26" s="97">
        <v>68160711</v>
      </c>
    </row>
    <row r="27" spans="1:4" s="1" customFormat="1" ht="18.75" customHeight="1" x14ac:dyDescent="0.2">
      <c r="A27" s="97">
        <v>6684566</v>
      </c>
      <c r="B27" s="98" t="s">
        <v>116</v>
      </c>
      <c r="C27" s="101">
        <v>6790000</v>
      </c>
      <c r="D27" s="97">
        <v>7600858</v>
      </c>
    </row>
    <row r="28" spans="1:4" s="1" customFormat="1" ht="18.75" customHeight="1" x14ac:dyDescent="0.2">
      <c r="A28" s="97">
        <v>23522</v>
      </c>
      <c r="B28" s="98" t="s">
        <v>117</v>
      </c>
      <c r="C28" s="101">
        <v>1000</v>
      </c>
      <c r="D28" s="97">
        <v>5927</v>
      </c>
    </row>
    <row r="29" spans="1:4" s="1" customFormat="1" ht="18.75" customHeight="1" x14ac:dyDescent="0.2">
      <c r="A29" s="97">
        <v>6650381</v>
      </c>
      <c r="B29" s="98" t="s">
        <v>118</v>
      </c>
      <c r="C29" s="101">
        <v>6184000</v>
      </c>
      <c r="D29" s="97">
        <v>7595009</v>
      </c>
    </row>
    <row r="30" spans="1:4" s="1" customFormat="1" ht="18.75" customHeight="1" x14ac:dyDescent="0.2">
      <c r="A30" s="97">
        <v>15335</v>
      </c>
      <c r="B30" s="98" t="s">
        <v>119</v>
      </c>
      <c r="C30" s="101">
        <v>2000</v>
      </c>
      <c r="D30" s="97">
        <v>4953</v>
      </c>
    </row>
    <row r="31" spans="1:4" s="1" customFormat="1" ht="18.75" customHeight="1" x14ac:dyDescent="0.45">
      <c r="A31" s="102">
        <v>725709</v>
      </c>
      <c r="B31" s="66" t="s">
        <v>120</v>
      </c>
      <c r="C31" s="103">
        <v>671000</v>
      </c>
      <c r="D31" s="102">
        <v>1444603</v>
      </c>
    </row>
    <row r="32" spans="1:4" s="1" customFormat="1" ht="18.75" customHeight="1" x14ac:dyDescent="0.45">
      <c r="A32" s="102">
        <v>118</v>
      </c>
      <c r="B32" s="66" t="s">
        <v>121</v>
      </c>
      <c r="C32" s="99" t="s">
        <v>60</v>
      </c>
      <c r="D32" s="102">
        <v>5050</v>
      </c>
    </row>
    <row r="33" spans="1:4" s="1" customFormat="1" ht="18.75" customHeight="1" x14ac:dyDescent="0.45">
      <c r="A33" s="102">
        <v>2500</v>
      </c>
      <c r="B33" s="66" t="s">
        <v>122</v>
      </c>
      <c r="C33" s="99" t="s">
        <v>60</v>
      </c>
      <c r="D33" s="99" t="s">
        <v>60</v>
      </c>
    </row>
    <row r="34" spans="1:4" s="1" customFormat="1" ht="18.75" customHeight="1" x14ac:dyDescent="0.2">
      <c r="A34" s="97">
        <v>20094</v>
      </c>
      <c r="B34" s="98" t="s">
        <v>123</v>
      </c>
      <c r="C34" s="101">
        <v>6000</v>
      </c>
      <c r="D34" s="97">
        <v>12694</v>
      </c>
    </row>
    <row r="35" spans="1:4" s="55" customFormat="1" ht="18.75" customHeight="1" x14ac:dyDescent="0.2">
      <c r="A35" s="97">
        <v>18462</v>
      </c>
      <c r="B35" s="104" t="s">
        <v>124</v>
      </c>
      <c r="C35" s="101">
        <v>5000</v>
      </c>
      <c r="D35" s="97">
        <v>23805</v>
      </c>
    </row>
    <row r="36" spans="1:4" s="1" customFormat="1" ht="18.75" customHeight="1" x14ac:dyDescent="0.2">
      <c r="A36" s="100">
        <v>23239</v>
      </c>
      <c r="B36" s="98" t="s">
        <v>125</v>
      </c>
      <c r="C36" s="101">
        <v>15000</v>
      </c>
      <c r="D36" s="100">
        <v>27763</v>
      </c>
    </row>
    <row r="37" spans="1:4" s="1" customFormat="1" ht="18.75" customHeight="1" x14ac:dyDescent="0.2">
      <c r="A37" s="97">
        <v>366153</v>
      </c>
      <c r="B37" s="104" t="s">
        <v>126</v>
      </c>
      <c r="C37" s="101">
        <v>1119000</v>
      </c>
      <c r="D37" s="97">
        <v>2710434</v>
      </c>
    </row>
    <row r="38" spans="1:4" s="1" customFormat="1" ht="18.75" customHeight="1" x14ac:dyDescent="0.2">
      <c r="A38" s="97">
        <v>76330</v>
      </c>
      <c r="B38" s="104" t="s">
        <v>127</v>
      </c>
      <c r="C38" s="101">
        <v>19000</v>
      </c>
      <c r="D38" s="97">
        <v>179999</v>
      </c>
    </row>
    <row r="39" spans="1:4" s="1" customFormat="1" ht="18.75" customHeight="1" x14ac:dyDescent="0.2">
      <c r="A39" s="97">
        <v>76186727</v>
      </c>
      <c r="B39" s="104" t="s">
        <v>128</v>
      </c>
      <c r="C39" s="101">
        <v>36300000</v>
      </c>
      <c r="D39" s="97">
        <v>38993525</v>
      </c>
    </row>
    <row r="40" spans="1:4" s="1" customFormat="1" ht="18.75" customHeight="1" x14ac:dyDescent="0.2">
      <c r="A40" s="97">
        <v>278361</v>
      </c>
      <c r="B40" s="104" t="s">
        <v>129</v>
      </c>
      <c r="C40" s="101">
        <v>155000</v>
      </c>
      <c r="D40" s="97">
        <v>371562</v>
      </c>
    </row>
    <row r="41" spans="1:4" s="1" customFormat="1" ht="18.75" customHeight="1" x14ac:dyDescent="0.2">
      <c r="A41" s="105">
        <v>189069</v>
      </c>
      <c r="B41" s="106" t="s">
        <v>130</v>
      </c>
      <c r="C41" s="107" t="s">
        <v>60</v>
      </c>
      <c r="D41" s="105">
        <v>132448</v>
      </c>
    </row>
    <row r="42" spans="1:4" s="1" customFormat="1" ht="12" customHeight="1" x14ac:dyDescent="0.2">
      <c r="A42"/>
      <c r="B42"/>
      <c r="C42"/>
      <c r="D42"/>
    </row>
    <row r="43" spans="1:4" s="1" customFormat="1" ht="12" customHeight="1" x14ac:dyDescent="0.2">
      <c r="A43"/>
      <c r="B43"/>
      <c r="C43"/>
      <c r="D43"/>
    </row>
    <row r="44" spans="1:4" s="1" customFormat="1" ht="16.5" customHeight="1" x14ac:dyDescent="0.2">
      <c r="A44"/>
      <c r="B44" s="79" t="s">
        <v>131</v>
      </c>
      <c r="C44"/>
      <c r="D44"/>
    </row>
    <row r="45" spans="1:4" s="1" customFormat="1" ht="12" customHeight="1" x14ac:dyDescent="0.2">
      <c r="A45"/>
      <c r="B45"/>
      <c r="C45"/>
      <c r="D45"/>
    </row>
    <row r="46" spans="1:4" s="1" customFormat="1" ht="12" customHeight="1" x14ac:dyDescent="0.2">
      <c r="A46"/>
      <c r="B46"/>
      <c r="C46"/>
      <c r="D46"/>
    </row>
    <row r="47" spans="1:4" s="1" customFormat="1" ht="18.75" customHeight="1" x14ac:dyDescent="0.2"/>
    <row r="48" spans="1:4" s="1" customFormat="1" ht="12" customHeight="1" x14ac:dyDescent="0.2">
      <c r="A48"/>
      <c r="B48"/>
      <c r="C48"/>
      <c r="D48"/>
    </row>
    <row r="49" spans="1:4" s="1" customFormat="1" ht="12" customHeight="1" x14ac:dyDescent="0.2">
      <c r="A49"/>
      <c r="B49"/>
      <c r="C49"/>
      <c r="D49"/>
    </row>
    <row r="50" spans="1:4" s="1" customFormat="1" ht="12" customHeight="1" x14ac:dyDescent="0.2">
      <c r="A50"/>
      <c r="B50"/>
      <c r="C50"/>
      <c r="D50"/>
    </row>
    <row r="51" spans="1:4" s="1" customFormat="1" ht="21" customHeight="1" x14ac:dyDescent="0.2">
      <c r="A51"/>
      <c r="B51"/>
      <c r="C51"/>
      <c r="D51"/>
    </row>
    <row r="52" spans="1:4" s="1" customFormat="1" ht="7.5" customHeight="1" x14ac:dyDescent="0.2">
      <c r="A52"/>
      <c r="B52"/>
      <c r="C52"/>
      <c r="D52"/>
    </row>
    <row r="53" spans="1:4" s="1" customFormat="1" ht="6" customHeight="1" x14ac:dyDescent="0.2">
      <c r="A53"/>
      <c r="B53"/>
      <c r="C53"/>
      <c r="D53"/>
    </row>
    <row r="55" spans="1:4" s="1" customFormat="1" ht="12" customHeight="1" x14ac:dyDescent="0.2">
      <c r="A55"/>
      <c r="B55"/>
      <c r="C55"/>
      <c r="D55"/>
    </row>
    <row r="56" spans="1:4" s="1" customFormat="1" ht="12" customHeight="1" x14ac:dyDescent="0.2">
      <c r="A56"/>
      <c r="B56"/>
      <c r="C56"/>
      <c r="D56"/>
    </row>
    <row r="57" spans="1:4" s="1" customFormat="1" ht="12" customHeight="1" x14ac:dyDescent="0.2">
      <c r="A57"/>
      <c r="B57"/>
      <c r="C57"/>
      <c r="D57"/>
    </row>
    <row r="58" spans="1:4" s="1" customFormat="1" ht="14.25" customHeight="1" x14ac:dyDescent="0.2">
      <c r="A58" s="4"/>
      <c r="B58" s="4"/>
      <c r="C58" s="4"/>
      <c r="D58" s="4"/>
    </row>
    <row r="59" spans="1:4" s="1" customFormat="1" ht="14.25" customHeight="1" x14ac:dyDescent="0.2">
      <c r="A59" s="4"/>
      <c r="B59" s="4"/>
      <c r="C59" s="4"/>
      <c r="D59" s="4"/>
    </row>
    <row r="60" spans="1:4" s="1" customFormat="1" ht="14.25" customHeight="1" x14ac:dyDescent="0.2">
      <c r="A60" s="4"/>
      <c r="B60" s="4"/>
      <c r="C60" s="4"/>
      <c r="D60" s="4"/>
    </row>
    <row r="61" spans="1:4" s="1" customFormat="1" ht="14.25" customHeight="1" x14ac:dyDescent="0.2">
      <c r="A61" s="81" t="s">
        <v>132</v>
      </c>
      <c r="B61" s="82"/>
      <c r="C61" s="82"/>
      <c r="D61" s="82"/>
    </row>
    <row r="62" spans="1:4" s="1" customFormat="1" ht="20.25" customHeight="1" x14ac:dyDescent="0.2">
      <c r="A62" s="73" t="s">
        <v>133</v>
      </c>
      <c r="B62" s="84"/>
      <c r="C62" s="84"/>
      <c r="D62" s="84"/>
    </row>
    <row r="63" spans="1:4" s="1" customFormat="1" ht="20.25" customHeight="1" x14ac:dyDescent="0.2">
      <c r="A63" s="108" t="s">
        <v>134</v>
      </c>
      <c r="B63" s="109"/>
      <c r="C63" s="84"/>
      <c r="D63" s="84"/>
    </row>
    <row r="64" spans="1:4" s="1" customFormat="1" ht="18" customHeight="1" x14ac:dyDescent="0.2">
      <c r="A64" s="82"/>
      <c r="B64" s="82"/>
      <c r="C64" s="82"/>
      <c r="D64" s="85" t="s">
        <v>97</v>
      </c>
    </row>
    <row r="65" spans="1:4" s="1" customFormat="1" ht="18.75" customHeight="1" x14ac:dyDescent="0.2">
      <c r="A65" s="86" t="s">
        <v>2</v>
      </c>
      <c r="B65" s="87"/>
      <c r="C65" s="88" t="s">
        <v>79</v>
      </c>
      <c r="D65" s="51"/>
    </row>
    <row r="66" spans="1:4" s="1" customFormat="1" ht="18" customHeight="1" x14ac:dyDescent="0.2">
      <c r="A66" s="89" t="s">
        <v>63</v>
      </c>
      <c r="B66" s="90" t="s">
        <v>3</v>
      </c>
      <c r="C66" s="360" t="s">
        <v>4</v>
      </c>
      <c r="D66" s="360" t="s">
        <v>2</v>
      </c>
    </row>
    <row r="67" spans="1:4" s="1" customFormat="1" ht="18.75" customHeight="1" x14ac:dyDescent="0.2">
      <c r="A67" s="110">
        <v>2006</v>
      </c>
      <c r="B67" s="111"/>
      <c r="C67" s="361"/>
      <c r="D67" s="361"/>
    </row>
    <row r="68" spans="1:4" s="1" customFormat="1" ht="18.75" customHeight="1" x14ac:dyDescent="0.2">
      <c r="A68" s="112">
        <v>2450</v>
      </c>
      <c r="B68" s="104" t="s">
        <v>135</v>
      </c>
      <c r="C68" s="113">
        <v>1000</v>
      </c>
      <c r="D68" s="100">
        <v>11230</v>
      </c>
    </row>
    <row r="69" spans="1:4" s="1" customFormat="1" ht="18.75" customHeight="1" x14ac:dyDescent="0.2">
      <c r="A69" s="97">
        <v>2100297</v>
      </c>
      <c r="B69" s="104" t="s">
        <v>136</v>
      </c>
      <c r="C69" s="113">
        <v>88000</v>
      </c>
      <c r="D69" s="97">
        <v>1636790</v>
      </c>
    </row>
    <row r="70" spans="1:4" s="1" customFormat="1" ht="18.75" customHeight="1" x14ac:dyDescent="0.2">
      <c r="A70" s="97">
        <v>48738</v>
      </c>
      <c r="B70" s="104" t="s">
        <v>137</v>
      </c>
      <c r="C70" s="113">
        <v>10000</v>
      </c>
      <c r="D70" s="97">
        <v>134867</v>
      </c>
    </row>
    <row r="71" spans="1:4" s="1" customFormat="1" ht="18.75" customHeight="1" x14ac:dyDescent="0.2">
      <c r="A71" s="97">
        <v>1144</v>
      </c>
      <c r="B71" s="104" t="s">
        <v>138</v>
      </c>
      <c r="C71" s="99" t="s">
        <v>60</v>
      </c>
      <c r="D71" s="97">
        <v>11711</v>
      </c>
    </row>
    <row r="72" spans="1:4" s="1" customFormat="1" ht="18.75" customHeight="1" x14ac:dyDescent="0.2">
      <c r="A72" s="97">
        <v>183475</v>
      </c>
      <c r="B72" s="104" t="s">
        <v>139</v>
      </c>
      <c r="C72" s="113">
        <v>100000</v>
      </c>
      <c r="D72" s="97">
        <v>151396</v>
      </c>
    </row>
    <row r="73" spans="1:4" s="1" customFormat="1" ht="18.75" customHeight="1" x14ac:dyDescent="0.2">
      <c r="A73" s="97">
        <v>16401</v>
      </c>
      <c r="B73" s="104" t="s">
        <v>140</v>
      </c>
      <c r="C73" s="113">
        <v>3000</v>
      </c>
      <c r="D73" s="97">
        <v>9644</v>
      </c>
    </row>
    <row r="74" spans="1:4" s="1" customFormat="1" ht="18.75" customHeight="1" x14ac:dyDescent="0.2">
      <c r="A74" s="97">
        <v>11984</v>
      </c>
      <c r="B74" s="104" t="s">
        <v>141</v>
      </c>
      <c r="C74" s="97">
        <v>3000</v>
      </c>
      <c r="D74" s="97">
        <v>29495</v>
      </c>
    </row>
    <row r="75" spans="1:4" s="1" customFormat="1" ht="18.75" customHeight="1" x14ac:dyDescent="0.2">
      <c r="A75" s="97">
        <v>772260</v>
      </c>
      <c r="B75" s="104" t="s">
        <v>142</v>
      </c>
      <c r="C75" s="113">
        <v>654000</v>
      </c>
      <c r="D75" s="97">
        <v>661162</v>
      </c>
    </row>
    <row r="76" spans="1:4" s="1" customFormat="1" ht="18.75" customHeight="1" x14ac:dyDescent="0.2">
      <c r="A76" s="97">
        <v>27</v>
      </c>
      <c r="B76" s="104" t="s">
        <v>143</v>
      </c>
      <c r="C76" s="99" t="s">
        <v>60</v>
      </c>
      <c r="D76" s="97">
        <v>1945</v>
      </c>
    </row>
    <row r="77" spans="1:4" s="1" customFormat="1" ht="18.75" customHeight="1" x14ac:dyDescent="0.2">
      <c r="A77" s="97">
        <v>57855</v>
      </c>
      <c r="B77" s="104" t="s">
        <v>144</v>
      </c>
      <c r="C77" s="113">
        <v>42000</v>
      </c>
      <c r="D77" s="101">
        <v>86909</v>
      </c>
    </row>
    <row r="78" spans="1:4" s="1" customFormat="1" ht="18.75" customHeight="1" x14ac:dyDescent="0.2">
      <c r="A78" s="97">
        <v>5419583</v>
      </c>
      <c r="B78" s="104" t="s">
        <v>145</v>
      </c>
      <c r="C78" s="113">
        <v>4419000</v>
      </c>
      <c r="D78" s="101">
        <v>9536999</v>
      </c>
    </row>
    <row r="79" spans="1:4" s="1" customFormat="1" ht="18.75" customHeight="1" x14ac:dyDescent="0.2">
      <c r="A79" s="97">
        <v>285</v>
      </c>
      <c r="B79" s="104" t="s">
        <v>146</v>
      </c>
      <c r="C79" s="99" t="s">
        <v>60</v>
      </c>
      <c r="D79" s="101">
        <v>969</v>
      </c>
    </row>
    <row r="80" spans="1:4" s="1" customFormat="1" ht="18.75" customHeight="1" x14ac:dyDescent="0.2">
      <c r="A80" s="97">
        <v>78987504</v>
      </c>
      <c r="B80" s="104" t="s">
        <v>147</v>
      </c>
      <c r="C80" s="101">
        <v>80672000</v>
      </c>
      <c r="D80" s="97">
        <v>92133594</v>
      </c>
    </row>
    <row r="81" spans="1:4" s="1" customFormat="1" ht="18.75" customHeight="1" x14ac:dyDescent="0.2">
      <c r="A81" s="97"/>
      <c r="B81" s="104" t="s">
        <v>148</v>
      </c>
      <c r="C81" s="99" t="s">
        <v>60</v>
      </c>
      <c r="D81" s="97">
        <v>17099</v>
      </c>
    </row>
    <row r="82" spans="1:4" s="1" customFormat="1" ht="18.75" customHeight="1" x14ac:dyDescent="0.2">
      <c r="A82" s="97">
        <v>1195926</v>
      </c>
      <c r="B82" s="104" t="s">
        <v>149</v>
      </c>
      <c r="C82" s="113">
        <v>850000</v>
      </c>
      <c r="D82" s="97">
        <v>244376</v>
      </c>
    </row>
    <row r="83" spans="1:4" s="1" customFormat="1" ht="18.75" customHeight="1" x14ac:dyDescent="0.2">
      <c r="A83" s="97">
        <v>7754</v>
      </c>
      <c r="B83" s="104" t="s">
        <v>150</v>
      </c>
      <c r="C83" s="99" t="s">
        <v>60</v>
      </c>
      <c r="D83" s="97">
        <v>1138</v>
      </c>
    </row>
    <row r="84" spans="1:4" s="1" customFormat="1" ht="18.75" customHeight="1" x14ac:dyDescent="0.2">
      <c r="A84" s="97">
        <v>170054272</v>
      </c>
      <c r="B84" s="104" t="s">
        <v>151</v>
      </c>
      <c r="C84" s="101">
        <v>135593000</v>
      </c>
      <c r="D84" s="97">
        <v>225642301</v>
      </c>
    </row>
    <row r="85" spans="1:4" s="1" customFormat="1" ht="18.75" customHeight="1" x14ac:dyDescent="0.2">
      <c r="A85" s="97">
        <v>10100</v>
      </c>
      <c r="B85" s="104" t="s">
        <v>152</v>
      </c>
      <c r="C85" s="99" t="s">
        <v>60</v>
      </c>
      <c r="D85" s="97">
        <v>615567</v>
      </c>
    </row>
    <row r="86" spans="1:4" s="1" customFormat="1" ht="18.75" customHeight="1" x14ac:dyDescent="0.2">
      <c r="A86" s="114"/>
      <c r="B86" s="115" t="s">
        <v>153</v>
      </c>
      <c r="C86" s="116"/>
      <c r="D86" s="114"/>
    </row>
    <row r="87" spans="1:4" s="1" customFormat="1" ht="18.75" customHeight="1" x14ac:dyDescent="0.2">
      <c r="A87" s="97">
        <v>374480637</v>
      </c>
      <c r="B87" s="104" t="s">
        <v>154</v>
      </c>
      <c r="C87" s="101">
        <v>249763000</v>
      </c>
      <c r="D87" s="97">
        <v>397145629</v>
      </c>
    </row>
    <row r="88" spans="1:4" s="1" customFormat="1" ht="18.75" customHeight="1" x14ac:dyDescent="0.2">
      <c r="A88" s="117" t="s">
        <v>60</v>
      </c>
      <c r="B88" s="104" t="s">
        <v>155</v>
      </c>
      <c r="C88" s="117" t="s">
        <v>60</v>
      </c>
      <c r="D88" s="101">
        <v>46754694</v>
      </c>
    </row>
    <row r="89" spans="1:4" s="1" customFormat="1" ht="18.75" customHeight="1" x14ac:dyDescent="0.2">
      <c r="A89" s="100">
        <v>10933</v>
      </c>
      <c r="B89" s="104" t="s">
        <v>156</v>
      </c>
      <c r="C89" s="99" t="s">
        <v>60</v>
      </c>
      <c r="D89" s="113">
        <v>110167</v>
      </c>
    </row>
    <row r="90" spans="1:4" s="1" customFormat="1" ht="18.75" customHeight="1" x14ac:dyDescent="0.2">
      <c r="A90" s="117" t="s">
        <v>60</v>
      </c>
      <c r="B90" s="106" t="s">
        <v>157</v>
      </c>
      <c r="C90" s="113">
        <v>9000000</v>
      </c>
      <c r="D90" s="117" t="s">
        <v>60</v>
      </c>
    </row>
    <row r="91" spans="1:4" s="1" customFormat="1" ht="23.25" x14ac:dyDescent="0.2">
      <c r="A91" s="118">
        <f>SUM(A9:A41,A68:A90)</f>
        <v>1073428572</v>
      </c>
      <c r="B91" s="119" t="s">
        <v>158</v>
      </c>
      <c r="C91" s="120">
        <f>SUM(C9:C90)</f>
        <v>890000000</v>
      </c>
      <c r="D91" s="120">
        <f>SUM(D9:D90)</f>
        <v>1344916576</v>
      </c>
    </row>
    <row r="92" spans="1:4" s="1" customFormat="1" ht="18" customHeight="1" x14ac:dyDescent="0.2">
      <c r="A92" s="362"/>
      <c r="B92" s="362"/>
      <c r="C92" s="362"/>
      <c r="D92" s="362"/>
    </row>
    <row r="93" spans="1:4" s="1" customFormat="1" ht="14.25" x14ac:dyDescent="0.2">
      <c r="A93" s="359"/>
      <c r="B93" s="359"/>
      <c r="C93" s="359"/>
      <c r="D93" s="359"/>
    </row>
    <row r="94" spans="1:4" s="1" customFormat="1" ht="14.25" x14ac:dyDescent="0.2">
      <c r="A94" s="359"/>
      <c r="B94" s="359"/>
      <c r="C94" s="359"/>
      <c r="D94" s="359"/>
    </row>
    <row r="95" spans="1:4" s="1" customFormat="1" ht="18.75" customHeight="1" x14ac:dyDescent="0.2">
      <c r="A95"/>
      <c r="B95" s="79" t="s">
        <v>159</v>
      </c>
      <c r="C95"/>
      <c r="D95"/>
    </row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ht="22.5" customHeigh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mergeCells count="7">
    <mergeCell ref="A94:D94"/>
    <mergeCell ref="C7:C8"/>
    <mergeCell ref="D7:D8"/>
    <mergeCell ref="C66:C67"/>
    <mergeCell ref="D66:D67"/>
    <mergeCell ref="A92:D92"/>
    <mergeCell ref="A93:D93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7"/>
  <sheetViews>
    <sheetView rightToLeft="1" topLeftCell="A139" workbookViewId="0">
      <selection activeCell="C14" sqref="C14"/>
    </sheetView>
  </sheetViews>
  <sheetFormatPr defaultRowHeight="12.75" x14ac:dyDescent="0.2"/>
  <cols>
    <col min="1" max="1" width="14" customWidth="1"/>
    <col min="2" max="2" width="3.7109375" customWidth="1"/>
    <col min="3" max="3" width="53.28515625" customWidth="1"/>
    <col min="4" max="4" width="13.42578125" customWidth="1"/>
    <col min="5" max="5" width="14.140625" customWidth="1"/>
  </cols>
  <sheetData>
    <row r="2" spans="1:5" s="1" customFormat="1" ht="23.25" x14ac:dyDescent="0.2">
      <c r="A2" s="81" t="s">
        <v>160</v>
      </c>
      <c r="B2" s="82"/>
      <c r="C2" s="82"/>
      <c r="D2" s="82"/>
      <c r="E2" s="82"/>
    </row>
    <row r="3" spans="1:5" s="1" customFormat="1" ht="19.5" customHeight="1" x14ac:dyDescent="0.2">
      <c r="A3" s="83" t="s">
        <v>161</v>
      </c>
      <c r="B3" s="121"/>
      <c r="C3" s="121"/>
      <c r="D3" s="121"/>
      <c r="E3" s="121"/>
    </row>
    <row r="4" spans="1:5" s="1" customFormat="1" ht="19.5" customHeight="1" x14ac:dyDescent="0.2">
      <c r="A4" s="83" t="s">
        <v>162</v>
      </c>
      <c r="B4" s="121"/>
      <c r="C4" s="121"/>
      <c r="D4" s="121"/>
      <c r="E4" s="121"/>
    </row>
    <row r="5" spans="1:5" s="1" customFormat="1" ht="19.5" customHeight="1" x14ac:dyDescent="0.2">
      <c r="A5" s="83" t="s">
        <v>163</v>
      </c>
      <c r="B5" s="121"/>
      <c r="C5" s="121"/>
      <c r="D5" s="121"/>
      <c r="E5" s="121"/>
    </row>
    <row r="6" spans="1:5" s="1" customFormat="1" ht="19.5" customHeight="1" x14ac:dyDescent="0.2">
      <c r="A6" s="82"/>
      <c r="B6" s="122"/>
      <c r="C6" s="82"/>
      <c r="D6" s="82"/>
      <c r="E6" s="85" t="s">
        <v>97</v>
      </c>
    </row>
    <row r="7" spans="1:5" s="1" customFormat="1" ht="19.5" customHeight="1" x14ac:dyDescent="0.2">
      <c r="A7" s="86" t="s">
        <v>164</v>
      </c>
      <c r="B7" s="123"/>
      <c r="C7" s="124"/>
      <c r="D7" s="45" t="s">
        <v>79</v>
      </c>
      <c r="E7" s="125"/>
    </row>
    <row r="8" spans="1:5" s="1" customFormat="1" ht="19.5" customHeight="1" x14ac:dyDescent="0.2">
      <c r="A8" s="89" t="s">
        <v>63</v>
      </c>
      <c r="B8" s="42" t="s">
        <v>3</v>
      </c>
      <c r="C8" s="126"/>
      <c r="D8" s="360" t="s">
        <v>4</v>
      </c>
      <c r="E8" s="360" t="s">
        <v>164</v>
      </c>
    </row>
    <row r="9" spans="1:5" s="1" customFormat="1" ht="18.75" customHeight="1" x14ac:dyDescent="0.2">
      <c r="A9" s="89">
        <v>2006</v>
      </c>
      <c r="B9" s="127"/>
      <c r="C9" s="128"/>
      <c r="D9" s="361"/>
      <c r="E9" s="361"/>
    </row>
    <row r="10" spans="1:5" s="1" customFormat="1" ht="21" customHeight="1" x14ac:dyDescent="0.2">
      <c r="A10" s="129"/>
      <c r="B10" s="130" t="s">
        <v>7</v>
      </c>
      <c r="C10" s="131" t="s">
        <v>165</v>
      </c>
      <c r="D10" s="129"/>
      <c r="E10" s="129"/>
    </row>
    <row r="11" spans="1:5" s="1" customFormat="1" ht="19.5" customHeight="1" x14ac:dyDescent="0.2">
      <c r="A11" s="117" t="s">
        <v>60</v>
      </c>
      <c r="B11" s="39"/>
      <c r="C11" s="132" t="s">
        <v>98</v>
      </c>
      <c r="D11" s="117" t="s">
        <v>60</v>
      </c>
      <c r="E11" s="100">
        <v>12590</v>
      </c>
    </row>
    <row r="12" spans="1:5" s="1" customFormat="1" ht="19.5" customHeight="1" x14ac:dyDescent="0.2">
      <c r="A12" s="100">
        <v>440</v>
      </c>
      <c r="B12" s="39"/>
      <c r="C12" s="132" t="s">
        <v>99</v>
      </c>
      <c r="D12" s="117" t="s">
        <v>60</v>
      </c>
      <c r="E12" s="100">
        <v>16100</v>
      </c>
    </row>
    <row r="13" spans="1:5" s="1" customFormat="1" ht="19.5" customHeight="1" x14ac:dyDescent="0.2">
      <c r="A13" s="100">
        <v>2111</v>
      </c>
      <c r="B13" s="39"/>
      <c r="C13" s="132" t="s">
        <v>100</v>
      </c>
      <c r="D13" s="100">
        <v>1000</v>
      </c>
      <c r="E13" s="100">
        <v>31</v>
      </c>
    </row>
    <row r="14" spans="1:5" s="1" customFormat="1" ht="19.5" customHeight="1" x14ac:dyDescent="0.2">
      <c r="A14" s="100">
        <v>306477</v>
      </c>
      <c r="B14" s="39"/>
      <c r="C14" s="132" t="s">
        <v>101</v>
      </c>
      <c r="D14" s="100">
        <v>302000</v>
      </c>
      <c r="E14" s="100">
        <v>376749</v>
      </c>
    </row>
    <row r="15" spans="1:5" s="1" customFormat="1" ht="19.5" customHeight="1" x14ac:dyDescent="0.2">
      <c r="A15" s="100">
        <v>173514753</v>
      </c>
      <c r="B15" s="39"/>
      <c r="C15" s="132" t="s">
        <v>102</v>
      </c>
      <c r="D15" s="100">
        <v>182826000</v>
      </c>
      <c r="E15" s="100">
        <v>240449175</v>
      </c>
    </row>
    <row r="16" spans="1:5" s="1" customFormat="1" ht="19.5" customHeight="1" x14ac:dyDescent="0.2">
      <c r="A16" s="100">
        <v>1997483</v>
      </c>
      <c r="B16" s="39"/>
      <c r="C16" s="132" t="s">
        <v>103</v>
      </c>
      <c r="D16" s="100">
        <v>2172000</v>
      </c>
      <c r="E16" s="100">
        <v>2485778</v>
      </c>
    </row>
    <row r="17" spans="1:5" s="1" customFormat="1" ht="20.25" customHeight="1" x14ac:dyDescent="0.2">
      <c r="A17" s="100">
        <v>23522</v>
      </c>
      <c r="B17" s="39"/>
      <c r="C17" s="132" t="s">
        <v>117</v>
      </c>
      <c r="D17" s="100">
        <v>1000</v>
      </c>
      <c r="E17" s="100">
        <v>5927</v>
      </c>
    </row>
    <row r="18" spans="1:5" s="1" customFormat="1" ht="19.5" customHeight="1" x14ac:dyDescent="0.2">
      <c r="A18" s="100">
        <v>725709</v>
      </c>
      <c r="B18" s="39"/>
      <c r="C18" s="133" t="s">
        <v>166</v>
      </c>
      <c r="D18" s="100">
        <v>671000</v>
      </c>
      <c r="E18" s="100">
        <v>1444603</v>
      </c>
    </row>
    <row r="19" spans="1:5" s="1" customFormat="1" ht="19.5" customHeight="1" x14ac:dyDescent="0.2">
      <c r="A19" s="100">
        <v>2500</v>
      </c>
      <c r="B19" s="39"/>
      <c r="C19" s="133" t="s">
        <v>122</v>
      </c>
      <c r="D19" s="117" t="s">
        <v>60</v>
      </c>
      <c r="E19" s="117" t="s">
        <v>60</v>
      </c>
    </row>
    <row r="20" spans="1:5" s="1" customFormat="1" ht="19.5" customHeight="1" x14ac:dyDescent="0.2">
      <c r="A20" s="100">
        <v>20094</v>
      </c>
      <c r="B20" s="39"/>
      <c r="C20" s="132" t="s">
        <v>123</v>
      </c>
      <c r="D20" s="100">
        <v>6000</v>
      </c>
      <c r="E20" s="100">
        <v>12694</v>
      </c>
    </row>
    <row r="21" spans="1:5" s="1" customFormat="1" ht="19.5" customHeight="1" x14ac:dyDescent="0.2">
      <c r="A21" s="100">
        <v>76330</v>
      </c>
      <c r="B21" s="39"/>
      <c r="C21" s="132" t="s">
        <v>167</v>
      </c>
      <c r="D21" s="100">
        <v>19000</v>
      </c>
      <c r="E21" s="100">
        <v>179999</v>
      </c>
    </row>
    <row r="22" spans="1:5" s="1" customFormat="1" ht="19.5" customHeight="1" x14ac:dyDescent="0.2">
      <c r="A22" s="100">
        <v>2450</v>
      </c>
      <c r="B22" s="39"/>
      <c r="C22" s="132" t="s">
        <v>168</v>
      </c>
      <c r="D22" s="100">
        <v>1000</v>
      </c>
      <c r="E22" s="100">
        <v>11230</v>
      </c>
    </row>
    <row r="23" spans="1:5" s="1" customFormat="1" ht="19.5" customHeight="1" x14ac:dyDescent="0.2">
      <c r="A23" s="100">
        <v>16401</v>
      </c>
      <c r="B23" s="39"/>
      <c r="C23" s="132" t="s">
        <v>140</v>
      </c>
      <c r="D23" s="100">
        <v>3000</v>
      </c>
      <c r="E23" s="100">
        <v>9644</v>
      </c>
    </row>
    <row r="24" spans="1:5" s="1" customFormat="1" ht="19.5" customHeight="1" x14ac:dyDescent="0.2">
      <c r="A24" s="100">
        <v>11984</v>
      </c>
      <c r="B24" s="39"/>
      <c r="C24" s="132" t="s">
        <v>141</v>
      </c>
      <c r="D24" s="100">
        <v>3000</v>
      </c>
      <c r="E24" s="100">
        <v>29495</v>
      </c>
    </row>
    <row r="25" spans="1:5" s="1" customFormat="1" ht="19.5" customHeight="1" x14ac:dyDescent="0.2">
      <c r="A25" s="100">
        <v>27</v>
      </c>
      <c r="B25" s="39"/>
      <c r="C25" s="132" t="s">
        <v>143</v>
      </c>
      <c r="D25" s="117" t="s">
        <v>60</v>
      </c>
      <c r="E25" s="100">
        <v>1945</v>
      </c>
    </row>
    <row r="26" spans="1:5" s="1" customFormat="1" ht="21.75" customHeight="1" x14ac:dyDescent="0.2">
      <c r="A26" s="112">
        <f>SUM(A11:A25)</f>
        <v>176700281</v>
      </c>
      <c r="B26" s="134"/>
      <c r="C26" s="13" t="s">
        <v>169</v>
      </c>
      <c r="D26" s="112">
        <f>SUM(D11:D25)</f>
        <v>186005000</v>
      </c>
      <c r="E26" s="112">
        <f>SUM(E11:E25)</f>
        <v>245035960</v>
      </c>
    </row>
    <row r="27" spans="1:5" s="1" customFormat="1" ht="20.25" customHeight="1" x14ac:dyDescent="0.2">
      <c r="A27" s="112"/>
      <c r="B27" s="37" t="s">
        <v>9</v>
      </c>
      <c r="C27" s="131" t="s">
        <v>170</v>
      </c>
      <c r="D27" s="112"/>
      <c r="E27" s="112"/>
    </row>
    <row r="28" spans="1:5" s="1" customFormat="1" ht="20.25" customHeight="1" x14ac:dyDescent="0.2">
      <c r="A28" s="100">
        <v>33096</v>
      </c>
      <c r="B28" s="37"/>
      <c r="C28" s="132" t="s">
        <v>171</v>
      </c>
      <c r="D28" s="100">
        <v>20000</v>
      </c>
      <c r="E28" s="100">
        <v>47081</v>
      </c>
    </row>
    <row r="29" spans="1:5" s="1" customFormat="1" ht="19.5" customHeight="1" x14ac:dyDescent="0.2">
      <c r="A29" s="100">
        <v>163060</v>
      </c>
      <c r="B29" s="39"/>
      <c r="C29" s="132" t="s">
        <v>104</v>
      </c>
      <c r="D29" s="100">
        <v>96000</v>
      </c>
      <c r="E29" s="100">
        <v>141413</v>
      </c>
    </row>
    <row r="30" spans="1:5" s="1" customFormat="1" ht="19.5" customHeight="1" x14ac:dyDescent="0.2">
      <c r="A30" s="100">
        <v>1800451</v>
      </c>
      <c r="B30" s="39"/>
      <c r="C30" s="132" t="s">
        <v>109</v>
      </c>
      <c r="D30" s="100">
        <v>1638000</v>
      </c>
      <c r="E30" s="100">
        <v>1751331</v>
      </c>
    </row>
    <row r="31" spans="1:5" s="1" customFormat="1" ht="19.5" customHeight="1" x14ac:dyDescent="0.2">
      <c r="A31" s="100">
        <v>15335</v>
      </c>
      <c r="B31" s="39"/>
      <c r="C31" s="132" t="s">
        <v>119</v>
      </c>
      <c r="D31" s="100">
        <v>2000</v>
      </c>
      <c r="E31" s="100">
        <v>4953</v>
      </c>
    </row>
    <row r="32" spans="1:5" s="1" customFormat="1" ht="19.5" customHeight="1" x14ac:dyDescent="0.2">
      <c r="A32" s="100">
        <v>772260</v>
      </c>
      <c r="B32" s="39"/>
      <c r="C32" s="132" t="s">
        <v>172</v>
      </c>
      <c r="D32" s="100">
        <v>654000</v>
      </c>
      <c r="E32" s="100">
        <v>661162</v>
      </c>
    </row>
    <row r="33" spans="1:5" s="1" customFormat="1" ht="19.5" customHeight="1" x14ac:dyDescent="0.2">
      <c r="A33" s="100">
        <v>1195926</v>
      </c>
      <c r="B33" s="39"/>
      <c r="C33" s="132" t="s">
        <v>149</v>
      </c>
      <c r="D33" s="100">
        <v>850000</v>
      </c>
      <c r="E33" s="100">
        <v>244376</v>
      </c>
    </row>
    <row r="34" spans="1:5" s="1" customFormat="1" ht="19.5" customHeight="1" x14ac:dyDescent="0.2">
      <c r="A34" s="117" t="s">
        <v>60</v>
      </c>
      <c r="B34" s="39"/>
      <c r="C34" s="132" t="s">
        <v>148</v>
      </c>
      <c r="D34" s="117" t="s">
        <v>60</v>
      </c>
      <c r="E34" s="100">
        <v>17099</v>
      </c>
    </row>
    <row r="35" spans="1:5" s="1" customFormat="1" ht="19.5" customHeight="1" x14ac:dyDescent="0.2">
      <c r="A35" s="100">
        <v>7754</v>
      </c>
      <c r="B35" s="39"/>
      <c r="C35" s="135" t="s">
        <v>150</v>
      </c>
      <c r="D35" s="117" t="s">
        <v>60</v>
      </c>
      <c r="E35" s="100">
        <v>1138</v>
      </c>
    </row>
    <row r="36" spans="1:5" s="1" customFormat="1" ht="19.5" customHeight="1" x14ac:dyDescent="0.2">
      <c r="A36" s="100">
        <v>170054272</v>
      </c>
      <c r="B36" s="39"/>
      <c r="C36" s="132" t="s">
        <v>151</v>
      </c>
      <c r="D36" s="100">
        <v>135593000</v>
      </c>
      <c r="E36" s="100">
        <v>225642301</v>
      </c>
    </row>
    <row r="37" spans="1:5" s="1" customFormat="1" ht="21.75" customHeight="1" x14ac:dyDescent="0.2">
      <c r="A37" s="136">
        <f>SUM(A28:A36)</f>
        <v>174042154</v>
      </c>
      <c r="B37" s="134"/>
      <c r="C37" s="12" t="s">
        <v>173</v>
      </c>
      <c r="D37" s="136">
        <f>SUM(D28:D36)</f>
        <v>138853000</v>
      </c>
      <c r="E37" s="136">
        <f>SUM(E28:E36)</f>
        <v>228510854</v>
      </c>
    </row>
    <row r="38" spans="1:5" s="1" customFormat="1" ht="18" customHeight="1" x14ac:dyDescent="0.2">
      <c r="A38"/>
      <c r="B38"/>
      <c r="C38"/>
      <c r="D38"/>
      <c r="E38"/>
    </row>
    <row r="39" spans="1:5" s="1" customFormat="1" ht="12.75" customHeight="1" x14ac:dyDescent="0.2">
      <c r="A39"/>
      <c r="B39"/>
      <c r="C39"/>
      <c r="D39"/>
      <c r="E39"/>
    </row>
    <row r="40" spans="1:5" s="1" customFormat="1" ht="12.75" customHeight="1" x14ac:dyDescent="0.2">
      <c r="A40"/>
      <c r="B40"/>
      <c r="C40"/>
      <c r="D40"/>
      <c r="E40"/>
    </row>
    <row r="41" spans="1:5" s="1" customFormat="1" ht="12.75" customHeight="1" x14ac:dyDescent="0.2">
      <c r="A41"/>
      <c r="B41"/>
      <c r="C41" s="137" t="s">
        <v>174</v>
      </c>
      <c r="D41"/>
      <c r="E41"/>
    </row>
    <row r="42" spans="1:5" s="1" customFormat="1" ht="12.75" customHeight="1" x14ac:dyDescent="0.2">
      <c r="A42"/>
      <c r="B42"/>
      <c r="C42"/>
      <c r="D42"/>
      <c r="E42"/>
    </row>
    <row r="43" spans="1:5" s="1" customFormat="1" ht="12.75" customHeight="1" x14ac:dyDescent="0.2">
      <c r="A43"/>
      <c r="B43"/>
      <c r="C43"/>
      <c r="D43"/>
      <c r="E43"/>
    </row>
    <row r="44" spans="1:5" s="1" customFormat="1" ht="12.75" customHeight="1" x14ac:dyDescent="0.2">
      <c r="A44"/>
      <c r="B44"/>
      <c r="C44"/>
      <c r="D44"/>
      <c r="E44"/>
    </row>
    <row r="45" spans="1:5" s="1" customFormat="1" ht="12.75" customHeight="1" x14ac:dyDescent="0.2">
      <c r="A45"/>
      <c r="B45"/>
      <c r="C45"/>
      <c r="D45"/>
      <c r="E45"/>
    </row>
    <row r="46" spans="1:5" s="1" customFormat="1" ht="12.75" customHeight="1" x14ac:dyDescent="0.2">
      <c r="A46"/>
      <c r="B46"/>
      <c r="C46"/>
      <c r="D46"/>
      <c r="E46"/>
    </row>
    <row r="47" spans="1:5" s="1" customFormat="1" ht="12.75" customHeight="1" x14ac:dyDescent="0.2">
      <c r="A47"/>
      <c r="B47"/>
      <c r="C47"/>
      <c r="D47"/>
      <c r="E47"/>
    </row>
    <row r="48" spans="1:5" s="1" customFormat="1" ht="16.5" customHeight="1" x14ac:dyDescent="0.2">
      <c r="B48" s="82"/>
      <c r="C48" s="138"/>
      <c r="D48" s="82"/>
      <c r="E48" s="82"/>
    </row>
    <row r="49" spans="1:5" s="1" customFormat="1" ht="16.5" customHeight="1" x14ac:dyDescent="0.2">
      <c r="B49" s="82"/>
      <c r="C49" s="82"/>
      <c r="D49" s="82"/>
      <c r="E49" s="82"/>
    </row>
    <row r="50" spans="1:5" s="1" customFormat="1" ht="16.5" customHeight="1" x14ac:dyDescent="0.2">
      <c r="B50" s="82"/>
      <c r="C50" s="82"/>
      <c r="D50" s="82"/>
      <c r="E50" s="82"/>
    </row>
    <row r="51" spans="1:5" s="1" customFormat="1" ht="27" customHeight="1" x14ac:dyDescent="0.2">
      <c r="B51" s="82"/>
      <c r="C51" s="82"/>
      <c r="D51" s="82"/>
      <c r="E51" s="82"/>
    </row>
    <row r="52" spans="1:5" s="1" customFormat="1" ht="16.5" customHeight="1" x14ac:dyDescent="0.2">
      <c r="A52" s="81"/>
      <c r="B52" s="82"/>
      <c r="C52" s="82"/>
      <c r="D52" s="82"/>
      <c r="E52" s="82"/>
    </row>
    <row r="53" spans="1:5" s="1" customFormat="1" ht="16.5" customHeight="1" x14ac:dyDescent="0.2">
      <c r="A53" s="81"/>
      <c r="B53" s="82"/>
      <c r="C53" s="82"/>
      <c r="D53" s="82"/>
      <c r="E53" s="82"/>
    </row>
    <row r="54" spans="1:5" s="1" customFormat="1" ht="16.5" customHeight="1" x14ac:dyDescent="0.2">
      <c r="A54" s="81"/>
      <c r="B54" s="82"/>
      <c r="C54" s="82"/>
      <c r="D54" s="82"/>
      <c r="E54" s="82"/>
    </row>
    <row r="55" spans="1:5" s="1" customFormat="1" ht="16.5" customHeight="1" x14ac:dyDescent="0.2">
      <c r="A55" s="81" t="s">
        <v>175</v>
      </c>
      <c r="B55" s="82"/>
      <c r="C55" s="82"/>
      <c r="D55" s="82"/>
      <c r="E55" s="82"/>
    </row>
    <row r="56" spans="1:5" s="1" customFormat="1" ht="18.75" customHeight="1" x14ac:dyDescent="0.2">
      <c r="A56" s="139" t="s">
        <v>176</v>
      </c>
      <c r="B56" s="121"/>
      <c r="C56" s="121"/>
      <c r="D56" s="121"/>
      <c r="E56" s="121"/>
    </row>
    <row r="57" spans="1:5" s="1" customFormat="1" ht="19.5" customHeight="1" x14ac:dyDescent="0.2">
      <c r="A57" s="83" t="s">
        <v>162</v>
      </c>
      <c r="B57" s="121"/>
      <c r="C57" s="121"/>
      <c r="D57" s="121"/>
      <c r="E57" s="121"/>
    </row>
    <row r="58" spans="1:5" s="1" customFormat="1" ht="19.5" customHeight="1" x14ac:dyDescent="0.2">
      <c r="A58" s="83" t="s">
        <v>163</v>
      </c>
      <c r="B58" s="121"/>
      <c r="C58" s="121"/>
      <c r="D58" s="121"/>
      <c r="E58" s="121"/>
    </row>
    <row r="59" spans="1:5" s="1" customFormat="1" ht="16.5" customHeight="1" x14ac:dyDescent="0.2">
      <c r="A59" s="82"/>
      <c r="B59" s="122"/>
      <c r="C59" s="82"/>
      <c r="D59" s="82"/>
      <c r="E59" s="85" t="s">
        <v>97</v>
      </c>
    </row>
    <row r="60" spans="1:5" s="1" customFormat="1" ht="16.5" customHeight="1" x14ac:dyDescent="0.2">
      <c r="A60" s="86" t="s">
        <v>164</v>
      </c>
      <c r="B60" s="123"/>
      <c r="C60" s="124"/>
      <c r="D60" s="45" t="s">
        <v>79</v>
      </c>
      <c r="E60" s="125"/>
    </row>
    <row r="61" spans="1:5" s="1" customFormat="1" ht="18" customHeight="1" x14ac:dyDescent="0.2">
      <c r="A61" s="89" t="s">
        <v>63</v>
      </c>
      <c r="B61" s="42" t="s">
        <v>3</v>
      </c>
      <c r="C61" s="126"/>
      <c r="D61" s="360" t="s">
        <v>4</v>
      </c>
      <c r="E61" s="360" t="s">
        <v>164</v>
      </c>
    </row>
    <row r="62" spans="1:5" s="1" customFormat="1" ht="15" customHeight="1" x14ac:dyDescent="0.2">
      <c r="A62" s="89">
        <v>2006</v>
      </c>
      <c r="B62" s="127"/>
      <c r="C62" s="128"/>
      <c r="D62" s="361"/>
      <c r="E62" s="361"/>
    </row>
    <row r="63" spans="1:5" s="1" customFormat="1" ht="18.75" customHeight="1" x14ac:dyDescent="0.2">
      <c r="A63" s="140"/>
      <c r="B63" s="37" t="s">
        <v>10</v>
      </c>
      <c r="C63" s="131" t="s">
        <v>177</v>
      </c>
      <c r="D63" s="140"/>
      <c r="E63" s="140"/>
    </row>
    <row r="64" spans="1:5" s="1" customFormat="1" ht="18.75" customHeight="1" x14ac:dyDescent="0.2">
      <c r="A64" s="100">
        <v>3529</v>
      </c>
      <c r="B64" s="37"/>
      <c r="C64" s="135" t="s">
        <v>178</v>
      </c>
      <c r="D64" s="117" t="s">
        <v>60</v>
      </c>
      <c r="E64" s="100">
        <v>13548</v>
      </c>
    </row>
    <row r="65" spans="1:5" s="1" customFormat="1" ht="18" customHeight="1" x14ac:dyDescent="0.2">
      <c r="A65" s="100">
        <v>1163800</v>
      </c>
      <c r="B65" s="39"/>
      <c r="C65" s="135" t="s">
        <v>111</v>
      </c>
      <c r="D65" s="100">
        <v>595000</v>
      </c>
      <c r="E65" s="100">
        <v>1739105</v>
      </c>
    </row>
    <row r="66" spans="1:5" s="1" customFormat="1" ht="18" customHeight="1" x14ac:dyDescent="0.2">
      <c r="A66" s="100">
        <v>366153</v>
      </c>
      <c r="B66" s="39"/>
      <c r="C66" s="135" t="s">
        <v>126</v>
      </c>
      <c r="D66" s="100">
        <v>1119000</v>
      </c>
      <c r="E66" s="100">
        <v>2710434</v>
      </c>
    </row>
    <row r="67" spans="1:5" s="1" customFormat="1" ht="18" customHeight="1" x14ac:dyDescent="0.2">
      <c r="A67" s="100">
        <v>3245</v>
      </c>
      <c r="B67" s="39"/>
      <c r="C67" s="133" t="s">
        <v>179</v>
      </c>
      <c r="D67" s="117" t="s">
        <v>60</v>
      </c>
      <c r="E67" s="100">
        <v>3351</v>
      </c>
    </row>
    <row r="68" spans="1:5" s="1" customFormat="1" ht="18" customHeight="1" x14ac:dyDescent="0.2">
      <c r="A68" s="100">
        <v>189069</v>
      </c>
      <c r="B68" s="39"/>
      <c r="C68" s="132" t="s">
        <v>130</v>
      </c>
      <c r="D68" s="117" t="s">
        <v>60</v>
      </c>
      <c r="E68" s="100">
        <v>132448</v>
      </c>
    </row>
    <row r="69" spans="1:5" s="1" customFormat="1" ht="18" customHeight="1" x14ac:dyDescent="0.2">
      <c r="A69" s="100">
        <v>2100297</v>
      </c>
      <c r="B69" s="39"/>
      <c r="C69" s="132" t="s">
        <v>180</v>
      </c>
      <c r="D69" s="100">
        <v>88000</v>
      </c>
      <c r="E69" s="100">
        <v>1636790</v>
      </c>
    </row>
    <row r="70" spans="1:5" s="1" customFormat="1" ht="18" customHeight="1" x14ac:dyDescent="0.2">
      <c r="A70" s="100">
        <v>23</v>
      </c>
      <c r="B70" s="39"/>
      <c r="C70" s="132" t="s">
        <v>181</v>
      </c>
      <c r="D70" s="100">
        <v>1000</v>
      </c>
      <c r="E70" s="100">
        <v>209</v>
      </c>
    </row>
    <row r="71" spans="1:5" s="1" customFormat="1" ht="18" customHeight="1" x14ac:dyDescent="0.2">
      <c r="A71" s="100">
        <v>285</v>
      </c>
      <c r="B71" s="39"/>
      <c r="C71" s="132" t="s">
        <v>182</v>
      </c>
      <c r="D71" s="117" t="s">
        <v>60</v>
      </c>
      <c r="E71" s="100">
        <v>969</v>
      </c>
    </row>
    <row r="72" spans="1:5" s="1" customFormat="1" ht="18" customHeight="1" x14ac:dyDescent="0.2">
      <c r="A72" s="100">
        <v>495318</v>
      </c>
      <c r="B72" s="39"/>
      <c r="C72" s="132" t="s">
        <v>183</v>
      </c>
      <c r="D72" s="100">
        <v>85000</v>
      </c>
      <c r="E72" s="100">
        <v>868729</v>
      </c>
    </row>
    <row r="73" spans="1:5" s="1" customFormat="1" ht="17.25" customHeight="1" x14ac:dyDescent="0.2">
      <c r="A73" s="136">
        <f>SUM(A64:A72)</f>
        <v>4321719</v>
      </c>
      <c r="B73" s="134"/>
      <c r="C73" s="12" t="s">
        <v>184</v>
      </c>
      <c r="D73" s="136">
        <f>SUM(D65:D72)</f>
        <v>1888000</v>
      </c>
      <c r="E73" s="136">
        <f>SUM(E64:E72)</f>
        <v>7105583</v>
      </c>
    </row>
    <row r="74" spans="1:5" s="1" customFormat="1" ht="16.5" customHeight="1" x14ac:dyDescent="0.2">
      <c r="A74" s="112"/>
      <c r="B74" s="130" t="s">
        <v>12</v>
      </c>
      <c r="C74" s="131" t="s">
        <v>185</v>
      </c>
      <c r="D74" s="112"/>
      <c r="E74" s="112"/>
    </row>
    <row r="75" spans="1:5" s="1" customFormat="1" ht="17.25" customHeight="1" x14ac:dyDescent="0.2">
      <c r="A75" s="100">
        <v>11392639</v>
      </c>
      <c r="B75" s="39"/>
      <c r="C75" s="132" t="s">
        <v>110</v>
      </c>
      <c r="D75" s="100">
        <v>10388000</v>
      </c>
      <c r="E75" s="100">
        <v>13368276</v>
      </c>
    </row>
    <row r="76" spans="1:5" s="1" customFormat="1" ht="16.5" customHeight="1" x14ac:dyDescent="0.2">
      <c r="A76" s="112">
        <f>SUM(A75:A75)</f>
        <v>11392639</v>
      </c>
      <c r="B76" s="134"/>
      <c r="C76" s="13" t="s">
        <v>186</v>
      </c>
      <c r="D76" s="112">
        <f>SUM(D74:D75)</f>
        <v>10388000</v>
      </c>
      <c r="E76" s="112">
        <f>SUM(E75:E75)</f>
        <v>13368276</v>
      </c>
    </row>
    <row r="77" spans="1:5" s="1" customFormat="1" ht="16.5" customHeight="1" x14ac:dyDescent="0.2">
      <c r="A77" s="112"/>
      <c r="B77" s="37" t="s">
        <v>14</v>
      </c>
      <c r="C77" s="131" t="s">
        <v>187</v>
      </c>
      <c r="D77" s="112"/>
      <c r="E77" s="112"/>
    </row>
    <row r="78" spans="1:5" s="1" customFormat="1" ht="18" customHeight="1" x14ac:dyDescent="0.2">
      <c r="A78" s="100">
        <v>516943</v>
      </c>
      <c r="B78" s="39"/>
      <c r="C78" s="132" t="s">
        <v>112</v>
      </c>
      <c r="D78" s="100">
        <v>500000</v>
      </c>
      <c r="E78" s="100">
        <v>1511814</v>
      </c>
    </row>
    <row r="79" spans="1:5" s="1" customFormat="1" ht="18" customHeight="1" x14ac:dyDescent="0.2">
      <c r="A79" s="100">
        <v>18462</v>
      </c>
      <c r="B79" s="39"/>
      <c r="C79" s="132" t="s">
        <v>124</v>
      </c>
      <c r="D79" s="100">
        <v>5000</v>
      </c>
      <c r="E79" s="100">
        <v>23805</v>
      </c>
    </row>
    <row r="80" spans="1:5" s="1" customFormat="1" ht="18" customHeight="1" x14ac:dyDescent="0.2">
      <c r="A80" s="100">
        <v>1144</v>
      </c>
      <c r="B80" s="39"/>
      <c r="C80" s="132" t="s">
        <v>188</v>
      </c>
      <c r="D80" s="117" t="s">
        <v>60</v>
      </c>
      <c r="E80" s="100">
        <v>11711</v>
      </c>
    </row>
    <row r="81" spans="1:5" s="1" customFormat="1" ht="18" customHeight="1" x14ac:dyDescent="0.2">
      <c r="A81" s="100">
        <v>78492186</v>
      </c>
      <c r="B81" s="39"/>
      <c r="C81" s="132" t="s">
        <v>189</v>
      </c>
      <c r="D81" s="100">
        <v>80587000</v>
      </c>
      <c r="E81" s="100">
        <v>91264865</v>
      </c>
    </row>
    <row r="82" spans="1:5" s="1" customFormat="1" ht="18.75" customHeight="1" x14ac:dyDescent="0.2">
      <c r="A82" s="136">
        <f>SUM(A78:A81)</f>
        <v>79028735</v>
      </c>
      <c r="B82" s="134"/>
      <c r="C82" s="12" t="s">
        <v>190</v>
      </c>
      <c r="D82" s="136">
        <f>SUM(D78:D81)</f>
        <v>81092000</v>
      </c>
      <c r="E82" s="136">
        <f>SUM(E78:E81)</f>
        <v>92812195</v>
      </c>
    </row>
    <row r="83" spans="1:5" s="1" customFormat="1" ht="18.75" customHeight="1" x14ac:dyDescent="0.2">
      <c r="A83" s="112"/>
      <c r="B83" s="37" t="s">
        <v>19</v>
      </c>
      <c r="C83" s="131" t="s">
        <v>191</v>
      </c>
      <c r="D83" s="112"/>
      <c r="E83" s="112"/>
    </row>
    <row r="84" spans="1:5" s="1" customFormat="1" ht="17.25" customHeight="1" x14ac:dyDescent="0.2">
      <c r="A84" s="100">
        <v>25783159</v>
      </c>
      <c r="B84" s="39"/>
      <c r="C84" s="132" t="s">
        <v>98</v>
      </c>
      <c r="D84" s="100">
        <v>21352000</v>
      </c>
      <c r="E84" s="100">
        <v>27031734</v>
      </c>
    </row>
    <row r="85" spans="1:5" s="1" customFormat="1" ht="17.25" customHeight="1" x14ac:dyDescent="0.2">
      <c r="A85" s="100">
        <v>26173343</v>
      </c>
      <c r="B85" s="39"/>
      <c r="C85" s="132" t="s">
        <v>192</v>
      </c>
      <c r="D85" s="100">
        <v>18530000</v>
      </c>
      <c r="E85" s="100">
        <v>34349482</v>
      </c>
    </row>
    <row r="86" spans="1:5" s="1" customFormat="1" ht="17.25" customHeight="1" x14ac:dyDescent="0.2">
      <c r="A86" s="100">
        <v>33202577</v>
      </c>
      <c r="B86" s="39"/>
      <c r="C86" s="132" t="s">
        <v>193</v>
      </c>
      <c r="D86" s="100">
        <v>40058000</v>
      </c>
      <c r="E86" s="100">
        <v>33696837</v>
      </c>
    </row>
    <row r="87" spans="1:5" s="1" customFormat="1" ht="17.25" customHeight="1" x14ac:dyDescent="0.2">
      <c r="A87" s="100">
        <v>450190</v>
      </c>
      <c r="B87" s="39"/>
      <c r="C87" s="132" t="s">
        <v>194</v>
      </c>
      <c r="D87" s="100">
        <v>339604</v>
      </c>
      <c r="E87" s="100">
        <v>315784</v>
      </c>
    </row>
    <row r="88" spans="1:5" s="1" customFormat="1" ht="17.25" customHeight="1" x14ac:dyDescent="0.2">
      <c r="A88" s="100">
        <v>476438</v>
      </c>
      <c r="B88" s="39"/>
      <c r="C88" s="132" t="s">
        <v>195</v>
      </c>
      <c r="D88" s="117" t="s">
        <v>60</v>
      </c>
      <c r="E88" s="100">
        <v>1649319</v>
      </c>
    </row>
    <row r="89" spans="1:5" s="1" customFormat="1" ht="17.25" customHeight="1" x14ac:dyDescent="0.2">
      <c r="A89" s="100">
        <v>5757938</v>
      </c>
      <c r="B89" s="39"/>
      <c r="C89" s="132" t="s">
        <v>196</v>
      </c>
      <c r="D89" s="100">
        <v>6450396</v>
      </c>
      <c r="E89" s="100">
        <v>5635755</v>
      </c>
    </row>
    <row r="90" spans="1:5" s="1" customFormat="1" ht="17.25" customHeight="1" x14ac:dyDescent="0.2">
      <c r="A90" s="100">
        <v>6650381</v>
      </c>
      <c r="B90" s="141"/>
      <c r="C90" s="132" t="s">
        <v>118</v>
      </c>
      <c r="D90" s="100">
        <v>6184000</v>
      </c>
      <c r="E90" s="100">
        <v>7595009</v>
      </c>
    </row>
    <row r="91" spans="1:5" s="1" customFormat="1" ht="17.25" customHeight="1" x14ac:dyDescent="0.2">
      <c r="A91" s="100">
        <v>23239</v>
      </c>
      <c r="B91" s="141"/>
      <c r="C91" s="132" t="s">
        <v>197</v>
      </c>
      <c r="D91" s="100">
        <v>15000</v>
      </c>
      <c r="E91" s="100">
        <v>27763</v>
      </c>
    </row>
    <row r="92" spans="1:5" s="1" customFormat="1" ht="19.5" customHeight="1" x14ac:dyDescent="0.2">
      <c r="A92" s="136">
        <f>SUM(A84:A91)</f>
        <v>98517265</v>
      </c>
      <c r="B92" s="142"/>
      <c r="C92" s="12" t="s">
        <v>198</v>
      </c>
      <c r="D92" s="136">
        <f>SUM(D84:D91)</f>
        <v>92929000</v>
      </c>
      <c r="E92" s="136">
        <f>SUM(E84:E91)</f>
        <v>110301683</v>
      </c>
    </row>
    <row r="93" spans="1:5" s="1" customFormat="1" ht="19.5" customHeight="1" x14ac:dyDescent="0.2">
      <c r="A93" s="365"/>
      <c r="B93" s="365"/>
      <c r="C93" s="365"/>
      <c r="D93" s="365"/>
      <c r="E93" s="365"/>
    </row>
    <row r="94" spans="1:5" s="1" customFormat="1" ht="12.75" customHeight="1" x14ac:dyDescent="0.2">
      <c r="A94"/>
      <c r="B94"/>
      <c r="C94"/>
      <c r="D94"/>
      <c r="E94"/>
    </row>
    <row r="95" spans="1:5" s="1" customFormat="1" ht="12.75" customHeight="1" x14ac:dyDescent="0.2">
      <c r="A95"/>
      <c r="B95"/>
      <c r="C95"/>
      <c r="D95"/>
      <c r="E95"/>
    </row>
    <row r="96" spans="1:5" s="1" customFormat="1" ht="16.5" customHeight="1" x14ac:dyDescent="0.2">
      <c r="B96" s="82"/>
      <c r="C96" s="138" t="s">
        <v>199</v>
      </c>
      <c r="D96" s="82"/>
      <c r="E96" s="82"/>
    </row>
    <row r="97" spans="1:5" s="1" customFormat="1" ht="12.75" customHeight="1" x14ac:dyDescent="0.2">
      <c r="A97"/>
      <c r="B97"/>
      <c r="C97"/>
      <c r="D97"/>
      <c r="E97"/>
    </row>
    <row r="98" spans="1:5" s="1" customFormat="1" ht="12.75" customHeight="1" x14ac:dyDescent="0.2">
      <c r="A98"/>
      <c r="B98"/>
      <c r="C98"/>
      <c r="D98"/>
      <c r="E98"/>
    </row>
    <row r="99" spans="1:5" s="1" customFormat="1" ht="34.5" customHeight="1" x14ac:dyDescent="0.2">
      <c r="A99"/>
      <c r="B99"/>
      <c r="C99"/>
      <c r="D99"/>
      <c r="E99"/>
    </row>
    <row r="100" spans="1:5" s="1" customFormat="1" ht="42" customHeight="1" x14ac:dyDescent="0.2">
      <c r="A100"/>
      <c r="B100"/>
      <c r="C100"/>
      <c r="D100"/>
      <c r="E100"/>
    </row>
    <row r="101" spans="1:5" s="1" customFormat="1" ht="19.5" customHeight="1" x14ac:dyDescent="0.2">
      <c r="A101"/>
      <c r="B101"/>
      <c r="C101"/>
      <c r="D101"/>
      <c r="E101"/>
    </row>
    <row r="102" spans="1:5" s="1" customFormat="1" ht="11.25" hidden="1" customHeight="1" x14ac:dyDescent="0.2">
      <c r="A102"/>
      <c r="B102"/>
      <c r="C102"/>
      <c r="D102"/>
      <c r="E102"/>
    </row>
    <row r="103" spans="1:5" s="1" customFormat="1" ht="11.25" customHeight="1" x14ac:dyDescent="0.2">
      <c r="A103"/>
      <c r="B103"/>
      <c r="C103"/>
      <c r="D103"/>
      <c r="E103"/>
    </row>
    <row r="104" spans="1:5" s="1" customFormat="1" ht="11.25" customHeight="1" x14ac:dyDescent="0.2">
      <c r="A104"/>
      <c r="B104"/>
      <c r="C104"/>
      <c r="D104"/>
      <c r="E104"/>
    </row>
    <row r="105" spans="1:5" s="1" customFormat="1" ht="11.25" customHeight="1" x14ac:dyDescent="0.2">
      <c r="A105"/>
      <c r="B105"/>
      <c r="C105"/>
      <c r="D105"/>
      <c r="E105"/>
    </row>
    <row r="106" spans="1:5" s="1" customFormat="1" ht="11.25" customHeight="1" x14ac:dyDescent="0.2">
      <c r="A106"/>
      <c r="B106"/>
      <c r="C106"/>
      <c r="D106"/>
      <c r="E106"/>
    </row>
    <row r="107" spans="1:5" s="1" customFormat="1" ht="11.25" customHeight="1" x14ac:dyDescent="0.2">
      <c r="A107"/>
      <c r="B107"/>
      <c r="C107"/>
      <c r="D107"/>
      <c r="E107"/>
    </row>
    <row r="108" spans="1:5" s="1" customFormat="1" ht="11.25" customHeight="1" x14ac:dyDescent="0.2">
      <c r="A108"/>
      <c r="B108"/>
      <c r="C108"/>
      <c r="D108"/>
      <c r="E108"/>
    </row>
    <row r="109" spans="1:5" s="1" customFormat="1" ht="19.5" customHeight="1" x14ac:dyDescent="0.2">
      <c r="A109" s="143" t="s">
        <v>175</v>
      </c>
      <c r="B109" s="82"/>
      <c r="C109" s="82"/>
      <c r="D109" s="82"/>
      <c r="E109" s="82"/>
    </row>
    <row r="110" spans="1:5" s="1" customFormat="1" ht="19.5" customHeight="1" x14ac:dyDescent="0.2">
      <c r="A110" s="139" t="s">
        <v>176</v>
      </c>
      <c r="B110" s="121"/>
      <c r="C110" s="121"/>
      <c r="D110" s="121"/>
      <c r="E110" s="121"/>
    </row>
    <row r="111" spans="1:5" s="1" customFormat="1" ht="19.5" customHeight="1" x14ac:dyDescent="0.2">
      <c r="A111" s="83" t="s">
        <v>162</v>
      </c>
      <c r="B111" s="121"/>
      <c r="C111" s="121"/>
      <c r="D111" s="121"/>
      <c r="E111" s="121"/>
    </row>
    <row r="112" spans="1:5" s="1" customFormat="1" ht="19.5" customHeight="1" x14ac:dyDescent="0.2">
      <c r="A112" s="83" t="s">
        <v>163</v>
      </c>
      <c r="B112" s="121"/>
      <c r="C112" s="121"/>
      <c r="D112" s="121"/>
      <c r="E112" s="121"/>
    </row>
    <row r="113" spans="1:5" s="1" customFormat="1" ht="19.5" customHeight="1" x14ac:dyDescent="0.2">
      <c r="A113" s="82"/>
      <c r="B113" s="122"/>
      <c r="C113" s="82"/>
      <c r="D113" s="82"/>
      <c r="E113" s="85" t="s">
        <v>97</v>
      </c>
    </row>
    <row r="114" spans="1:5" s="1" customFormat="1" ht="18.75" customHeight="1" x14ac:dyDescent="0.2">
      <c r="A114" s="86" t="s">
        <v>164</v>
      </c>
      <c r="B114" s="123"/>
      <c r="C114" s="124"/>
      <c r="D114" s="45" t="s">
        <v>79</v>
      </c>
      <c r="E114" s="125"/>
    </row>
    <row r="115" spans="1:5" s="1" customFormat="1" ht="18.75" customHeight="1" x14ac:dyDescent="0.2">
      <c r="A115" s="89" t="s">
        <v>63</v>
      </c>
      <c r="B115" s="42" t="s">
        <v>3</v>
      </c>
      <c r="C115" s="126"/>
      <c r="D115" s="360" t="s">
        <v>4</v>
      </c>
      <c r="E115" s="360" t="s">
        <v>164</v>
      </c>
    </row>
    <row r="116" spans="1:5" ht="21.75" x14ac:dyDescent="0.2">
      <c r="A116" s="89">
        <v>2006</v>
      </c>
      <c r="B116" s="127"/>
      <c r="C116" s="128"/>
      <c r="D116" s="361"/>
      <c r="E116" s="361"/>
    </row>
    <row r="117" spans="1:5" ht="20.25" customHeight="1" x14ac:dyDescent="0.2">
      <c r="A117" s="140"/>
      <c r="B117" s="37" t="s">
        <v>69</v>
      </c>
      <c r="C117" s="131" t="s">
        <v>200</v>
      </c>
      <c r="D117" s="140"/>
      <c r="E117" s="140"/>
    </row>
    <row r="118" spans="1:5" ht="19.5" customHeight="1" x14ac:dyDescent="0.2">
      <c r="A118" s="100">
        <v>1457121</v>
      </c>
      <c r="B118" s="39"/>
      <c r="C118" s="132" t="s">
        <v>105</v>
      </c>
      <c r="D118" s="100">
        <v>949000</v>
      </c>
      <c r="E118" s="100">
        <v>2945392</v>
      </c>
    </row>
    <row r="119" spans="1:5" ht="19.5" customHeight="1" x14ac:dyDescent="0.2">
      <c r="A119" s="100">
        <v>212486</v>
      </c>
      <c r="B119" s="39"/>
      <c r="C119" s="132" t="s">
        <v>201</v>
      </c>
      <c r="D119" s="100">
        <v>104000</v>
      </c>
      <c r="E119" s="100">
        <v>226094</v>
      </c>
    </row>
    <row r="120" spans="1:5" ht="19.5" customHeight="1" x14ac:dyDescent="0.2">
      <c r="A120" s="100">
        <v>278361</v>
      </c>
      <c r="B120" s="39"/>
      <c r="C120" s="132" t="s">
        <v>129</v>
      </c>
      <c r="D120" s="100">
        <v>155000</v>
      </c>
      <c r="E120" s="100">
        <v>371562</v>
      </c>
    </row>
    <row r="121" spans="1:5" ht="19.5" customHeight="1" x14ac:dyDescent="0.2">
      <c r="A121" s="100">
        <v>183452</v>
      </c>
      <c r="B121" s="39"/>
      <c r="C121" s="132" t="s">
        <v>139</v>
      </c>
      <c r="D121" s="100">
        <v>99000</v>
      </c>
      <c r="E121" s="100">
        <v>151187</v>
      </c>
    </row>
    <row r="122" spans="1:5" ht="19.5" customHeight="1" x14ac:dyDescent="0.2">
      <c r="A122" s="100">
        <v>57855</v>
      </c>
      <c r="B122" s="39"/>
      <c r="C122" s="132" t="s">
        <v>144</v>
      </c>
      <c r="D122" s="100">
        <v>42000</v>
      </c>
      <c r="E122" s="100">
        <v>86909</v>
      </c>
    </row>
    <row r="123" spans="1:5" ht="21" customHeight="1" x14ac:dyDescent="0.2">
      <c r="A123" s="112">
        <f>SUM(A118:A122)</f>
        <v>2189275</v>
      </c>
      <c r="B123" s="134"/>
      <c r="C123" s="13" t="s">
        <v>202</v>
      </c>
      <c r="D123" s="112">
        <f>SUM(D118:D122)</f>
        <v>1349000</v>
      </c>
      <c r="E123" s="112">
        <f>SUM(E118:E122)</f>
        <v>3781144</v>
      </c>
    </row>
    <row r="124" spans="1:5" ht="21.75" customHeight="1" x14ac:dyDescent="0.2">
      <c r="A124" s="112"/>
      <c r="B124" s="37" t="s">
        <v>20</v>
      </c>
      <c r="C124" s="131" t="s">
        <v>203</v>
      </c>
      <c r="D124" s="112"/>
      <c r="E124" s="112"/>
    </row>
    <row r="125" spans="1:5" ht="19.5" customHeight="1" x14ac:dyDescent="0.2">
      <c r="A125" s="100">
        <v>41502349</v>
      </c>
      <c r="B125" s="39"/>
      <c r="C125" s="132" t="s">
        <v>107</v>
      </c>
      <c r="D125" s="100">
        <v>38894000</v>
      </c>
      <c r="E125" s="100">
        <v>133980711</v>
      </c>
    </row>
    <row r="126" spans="1:5" ht="19.5" customHeight="1" x14ac:dyDescent="0.2">
      <c r="A126" s="100">
        <v>1695860</v>
      </c>
      <c r="B126" s="141"/>
      <c r="C126" s="132" t="s">
        <v>204</v>
      </c>
      <c r="D126" s="117" t="s">
        <v>60</v>
      </c>
      <c r="E126" s="100">
        <v>114392</v>
      </c>
    </row>
    <row r="127" spans="1:5" ht="19.5" customHeight="1" x14ac:dyDescent="0.2">
      <c r="A127" s="100">
        <v>10100</v>
      </c>
      <c r="B127" s="141"/>
      <c r="C127" s="132" t="s">
        <v>152</v>
      </c>
      <c r="D127" s="117" t="s">
        <v>60</v>
      </c>
      <c r="E127" s="100">
        <v>615567</v>
      </c>
    </row>
    <row r="128" spans="1:5" ht="19.5" customHeight="1" x14ac:dyDescent="0.2">
      <c r="A128" s="117" t="s">
        <v>60</v>
      </c>
      <c r="B128" s="141"/>
      <c r="C128" s="132" t="s">
        <v>205</v>
      </c>
      <c r="D128" s="117" t="s">
        <v>60</v>
      </c>
      <c r="E128" s="100">
        <v>46754694</v>
      </c>
    </row>
    <row r="129" spans="1:5" ht="20.25" customHeight="1" x14ac:dyDescent="0.2">
      <c r="A129" s="136">
        <f>SUM(A125:A127)</f>
        <v>43208309</v>
      </c>
      <c r="B129" s="134"/>
      <c r="C129" s="12" t="s">
        <v>206</v>
      </c>
      <c r="D129" s="136">
        <f>SUM(D125:D126)</f>
        <v>38894000</v>
      </c>
      <c r="E129" s="136">
        <f>SUM(E125:E128)</f>
        <v>181465364</v>
      </c>
    </row>
    <row r="130" spans="1:5" ht="20.25" customHeight="1" x14ac:dyDescent="0.2">
      <c r="A130" s="112"/>
      <c r="B130" s="130" t="s">
        <v>22</v>
      </c>
      <c r="C130" s="131" t="s">
        <v>207</v>
      </c>
      <c r="D130" s="112"/>
      <c r="E130" s="112"/>
    </row>
    <row r="131" spans="1:5" ht="19.5" customHeight="1" x14ac:dyDescent="0.2">
      <c r="A131" s="100">
        <v>3722555</v>
      </c>
      <c r="B131" s="39"/>
      <c r="C131" s="132" t="s">
        <v>108</v>
      </c>
      <c r="D131" s="100">
        <v>3644000</v>
      </c>
      <c r="E131" s="100">
        <v>3822991</v>
      </c>
    </row>
    <row r="132" spans="1:5" ht="19.5" customHeight="1" x14ac:dyDescent="0.2">
      <c r="A132" s="112">
        <f>SUM(A131:A131)</f>
        <v>3722555</v>
      </c>
      <c r="B132" s="134"/>
      <c r="C132" s="144" t="s">
        <v>208</v>
      </c>
      <c r="D132" s="136">
        <f>SUM(D131:D131)</f>
        <v>3644000</v>
      </c>
      <c r="E132" s="112">
        <f>SUM(E131:E131)</f>
        <v>3822991</v>
      </c>
    </row>
    <row r="133" spans="1:5" ht="18.75" customHeight="1" x14ac:dyDescent="0.2">
      <c r="A133" s="112"/>
      <c r="B133" s="37" t="s">
        <v>26</v>
      </c>
      <c r="C133" s="131" t="s">
        <v>209</v>
      </c>
      <c r="D133" s="117"/>
      <c r="E133" s="112"/>
    </row>
    <row r="134" spans="1:5" ht="18.75" customHeight="1" x14ac:dyDescent="0.2">
      <c r="A134" s="100">
        <v>15591346</v>
      </c>
      <c r="B134" s="37"/>
      <c r="C134" s="132" t="s">
        <v>210</v>
      </c>
      <c r="D134" s="100">
        <v>26883412</v>
      </c>
      <c r="E134" s="100">
        <v>3073108</v>
      </c>
    </row>
    <row r="135" spans="1:5" ht="18.75" customHeight="1" x14ac:dyDescent="0.2">
      <c r="A135" s="100">
        <v>3342045</v>
      </c>
      <c r="B135" s="37"/>
      <c r="C135" s="132" t="s">
        <v>211</v>
      </c>
      <c r="D135" s="100">
        <v>3934588</v>
      </c>
      <c r="E135" s="100">
        <v>3204533</v>
      </c>
    </row>
    <row r="136" spans="1:5" ht="18.75" customHeight="1" x14ac:dyDescent="0.2">
      <c r="A136" s="100">
        <v>76183482</v>
      </c>
      <c r="B136" s="37"/>
      <c r="C136" s="132" t="s">
        <v>212</v>
      </c>
      <c r="D136" s="100">
        <v>36300000</v>
      </c>
      <c r="E136" s="100">
        <v>38990174</v>
      </c>
    </row>
    <row r="137" spans="1:5" ht="20.25" customHeight="1" x14ac:dyDescent="0.2">
      <c r="A137" s="136">
        <f>SUM(A134:A136)</f>
        <v>95116873</v>
      </c>
      <c r="B137" s="134"/>
      <c r="C137" s="12" t="s">
        <v>213</v>
      </c>
      <c r="D137" s="136">
        <f>SUM(D134:D136)</f>
        <v>67118000</v>
      </c>
      <c r="E137" s="136">
        <f>SUM(E134:E136)</f>
        <v>45267815</v>
      </c>
    </row>
    <row r="138" spans="1:5" ht="23.25" x14ac:dyDescent="0.2">
      <c r="A138" s="140"/>
      <c r="B138" s="37" t="s">
        <v>28</v>
      </c>
      <c r="C138" s="131" t="s">
        <v>214</v>
      </c>
      <c r="D138" s="140"/>
      <c r="E138" s="140"/>
    </row>
    <row r="139" spans="1:5" ht="18.75" customHeight="1" x14ac:dyDescent="0.2">
      <c r="A139" s="100">
        <v>5228758</v>
      </c>
      <c r="B139" s="39"/>
      <c r="C139" s="132" t="s">
        <v>106</v>
      </c>
      <c r="D139" s="100">
        <v>4648000</v>
      </c>
      <c r="E139" s="100">
        <v>6511999</v>
      </c>
    </row>
    <row r="140" spans="1:5" ht="18.75" customHeight="1" x14ac:dyDescent="0.2">
      <c r="A140" s="100">
        <v>118</v>
      </c>
      <c r="B140" s="39"/>
      <c r="C140" s="132" t="s">
        <v>122</v>
      </c>
      <c r="D140" s="117" t="s">
        <v>60</v>
      </c>
      <c r="E140" s="100">
        <v>5050</v>
      </c>
    </row>
    <row r="141" spans="1:5" ht="17.25" customHeight="1" x14ac:dyDescent="0.2">
      <c r="A141" s="100">
        <v>48738</v>
      </c>
      <c r="B141" s="39"/>
      <c r="C141" s="132" t="s">
        <v>137</v>
      </c>
      <c r="D141" s="100">
        <v>10000</v>
      </c>
      <c r="E141" s="100">
        <v>134867</v>
      </c>
    </row>
    <row r="142" spans="1:5" ht="18.75" customHeight="1" x14ac:dyDescent="0.2">
      <c r="A142" s="100">
        <v>5419583</v>
      </c>
      <c r="B142" s="39"/>
      <c r="C142" s="132" t="s">
        <v>145</v>
      </c>
      <c r="D142" s="100">
        <v>4419000</v>
      </c>
      <c r="E142" s="100">
        <v>9536999</v>
      </c>
    </row>
    <row r="143" spans="1:5" ht="18.75" customHeight="1" x14ac:dyDescent="0.2">
      <c r="A143" s="136">
        <f>SUM(A139:A142)</f>
        <v>10697197</v>
      </c>
      <c r="B143" s="134"/>
      <c r="C143" s="12" t="s">
        <v>215</v>
      </c>
      <c r="D143" s="136">
        <f>SUM(D139:D142)</f>
        <v>9077000</v>
      </c>
      <c r="E143" s="136">
        <f>SUM(E139:E142)</f>
        <v>16188915</v>
      </c>
    </row>
    <row r="144" spans="1:5" ht="18.75" customHeight="1" x14ac:dyDescent="0.2">
      <c r="A144" s="112"/>
      <c r="B144" s="37" t="s">
        <v>29</v>
      </c>
      <c r="C144" s="131" t="s">
        <v>216</v>
      </c>
      <c r="D144" s="112"/>
      <c r="E144" s="112"/>
    </row>
    <row r="145" spans="1:5" ht="17.25" customHeight="1" x14ac:dyDescent="0.2">
      <c r="A145" s="100"/>
      <c r="B145" s="145"/>
      <c r="C145" s="132" t="s">
        <v>153</v>
      </c>
      <c r="D145" s="100"/>
      <c r="E145" s="100"/>
    </row>
    <row r="146" spans="1:5" ht="17.25" customHeight="1" x14ac:dyDescent="0.2">
      <c r="A146" s="100">
        <v>374480637</v>
      </c>
      <c r="B146" s="39"/>
      <c r="C146" s="132" t="s">
        <v>217</v>
      </c>
      <c r="D146" s="100">
        <v>249763000</v>
      </c>
      <c r="E146" s="100">
        <v>397145629</v>
      </c>
    </row>
    <row r="147" spans="1:5" ht="17.25" customHeight="1" x14ac:dyDescent="0.2">
      <c r="A147" s="100">
        <v>10933</v>
      </c>
      <c r="B147" s="39"/>
      <c r="C147" s="132" t="s">
        <v>218</v>
      </c>
      <c r="D147" s="117" t="s">
        <v>60</v>
      </c>
      <c r="E147" s="100">
        <v>110167</v>
      </c>
    </row>
    <row r="148" spans="1:5" ht="17.25" customHeight="1" x14ac:dyDescent="0.2">
      <c r="A148" s="112">
        <f>SUM(A146:A147)</f>
        <v>374491570</v>
      </c>
      <c r="B148" s="134"/>
      <c r="C148" s="13" t="s">
        <v>219</v>
      </c>
      <c r="D148" s="136">
        <f>SUM(D145:D147)</f>
        <v>249763000</v>
      </c>
      <c r="E148" s="112">
        <f>SUM(E146:E147)</f>
        <v>397255796</v>
      </c>
    </row>
    <row r="149" spans="1:5" ht="17.25" customHeight="1" x14ac:dyDescent="0.2">
      <c r="A149" s="146" t="s">
        <v>60</v>
      </c>
      <c r="B149" s="39"/>
      <c r="C149" s="13" t="s">
        <v>220</v>
      </c>
      <c r="D149" s="100">
        <v>9000000</v>
      </c>
      <c r="E149" s="146" t="s">
        <v>60</v>
      </c>
    </row>
    <row r="150" spans="1:5" ht="17.25" customHeight="1" x14ac:dyDescent="0.2">
      <c r="A150" s="136">
        <f>SUM(A26+A37+A73+A76+A82+A92+A123+A129+A132+A137+A143+A148)</f>
        <v>1073428572</v>
      </c>
      <c r="B150" s="134"/>
      <c r="C150" s="12" t="s">
        <v>158</v>
      </c>
      <c r="D150" s="136">
        <f>SUM(D26+D37+D73+D76+D82+D92+D123+D129+D132+D137+D143+D148+D149)</f>
        <v>890000000</v>
      </c>
      <c r="E150" s="136">
        <f>SUM(E26+E37+E73+E76+E82+E92+E123+E129+E132+E137+E143+E148)</f>
        <v>1344916576</v>
      </c>
    </row>
    <row r="151" spans="1:5" ht="15" customHeight="1" x14ac:dyDescent="0.2">
      <c r="A151" s="363" t="s">
        <v>221</v>
      </c>
      <c r="B151" s="363"/>
      <c r="C151" s="363"/>
      <c r="D151" s="363"/>
      <c r="E151" s="363"/>
    </row>
    <row r="152" spans="1:5" s="1" customFormat="1" ht="16.5" customHeight="1" x14ac:dyDescent="0.2">
      <c r="B152" s="82"/>
      <c r="C152" s="138"/>
      <c r="D152" s="82"/>
      <c r="E152" s="82"/>
    </row>
    <row r="153" spans="1:5" ht="16.5" customHeight="1" x14ac:dyDescent="0.2">
      <c r="A153" s="364"/>
      <c r="B153" s="364"/>
      <c r="C153" s="364"/>
      <c r="D153" s="364"/>
      <c r="E153" s="364"/>
    </row>
    <row r="166" ht="19.5" customHeight="1" x14ac:dyDescent="0.2"/>
    <row r="167" ht="18.75" customHeight="1" x14ac:dyDescent="0.2"/>
    <row r="168" ht="19.5" customHeight="1" x14ac:dyDescent="0.2"/>
    <row r="169" ht="19.5" customHeight="1" x14ac:dyDescent="0.2"/>
    <row r="170" ht="20.2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20.25" customHeight="1" x14ac:dyDescent="0.2"/>
    <row r="176" ht="20.25" customHeight="1" x14ac:dyDescent="0.2"/>
    <row r="177" ht="20.25" customHeight="1" x14ac:dyDescent="0.2"/>
  </sheetData>
  <mergeCells count="9">
    <mergeCell ref="A151:E151"/>
    <mergeCell ref="A153:E153"/>
    <mergeCell ref="D8:D9"/>
    <mergeCell ref="E8:E9"/>
    <mergeCell ref="D61:D62"/>
    <mergeCell ref="E61:E62"/>
    <mergeCell ref="A93:E93"/>
    <mergeCell ref="D115:D116"/>
    <mergeCell ref="E115:E116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rightToLeft="1" topLeftCell="A46" workbookViewId="0">
      <selection activeCell="C18" sqref="C18"/>
    </sheetView>
  </sheetViews>
  <sheetFormatPr defaultRowHeight="12.75" x14ac:dyDescent="0.2"/>
  <cols>
    <col min="1" max="1" width="14" customWidth="1"/>
    <col min="2" max="2" width="36.7109375" customWidth="1"/>
    <col min="3" max="3" width="13" customWidth="1"/>
    <col min="4" max="4" width="13.7109375" customWidth="1"/>
  </cols>
  <sheetData>
    <row r="2" spans="1:4" s="1" customFormat="1" ht="17.25" customHeight="1" x14ac:dyDescent="0.2">
      <c r="A2" s="81" t="s">
        <v>222</v>
      </c>
      <c r="B2" s="82"/>
      <c r="C2" s="82"/>
      <c r="D2" s="82"/>
    </row>
    <row r="3" spans="1:4" s="1" customFormat="1" ht="18" customHeight="1" x14ac:dyDescent="0.2">
      <c r="A3" s="83" t="s">
        <v>223</v>
      </c>
      <c r="B3" s="121"/>
      <c r="C3" s="121"/>
      <c r="D3" s="121"/>
    </row>
    <row r="4" spans="1:4" s="1" customFormat="1" ht="15" customHeight="1" x14ac:dyDescent="0.2">
      <c r="A4" s="83" t="s">
        <v>224</v>
      </c>
      <c r="B4" s="121"/>
      <c r="C4" s="121"/>
      <c r="D4" s="121"/>
    </row>
    <row r="5" spans="1:4" s="1" customFormat="1" ht="14.25" customHeight="1" x14ac:dyDescent="0.2">
      <c r="A5" s="82"/>
      <c r="B5" s="82"/>
      <c r="C5" s="82"/>
      <c r="D5" s="81" t="s">
        <v>97</v>
      </c>
    </row>
    <row r="6" spans="1:4" s="1" customFormat="1" ht="18.75" customHeight="1" x14ac:dyDescent="0.2">
      <c r="A6" s="147" t="s">
        <v>2</v>
      </c>
      <c r="B6" s="148"/>
      <c r="C6" s="149" t="s">
        <v>79</v>
      </c>
      <c r="D6" s="150"/>
    </row>
    <row r="7" spans="1:4" s="1" customFormat="1" ht="18" customHeight="1" x14ac:dyDescent="0.2">
      <c r="A7" s="151" t="s">
        <v>63</v>
      </c>
      <c r="B7" s="90" t="s">
        <v>3</v>
      </c>
      <c r="C7" s="366" t="s">
        <v>4</v>
      </c>
      <c r="D7" s="366" t="s">
        <v>164</v>
      </c>
    </row>
    <row r="8" spans="1:4" s="1" customFormat="1" ht="15" customHeight="1" x14ac:dyDescent="0.2">
      <c r="A8" s="153">
        <v>2006</v>
      </c>
      <c r="B8" s="154"/>
      <c r="C8" s="367"/>
      <c r="D8" s="367"/>
    </row>
    <row r="9" spans="1:4" ht="20.25" customHeight="1" x14ac:dyDescent="0.6">
      <c r="A9" s="155"/>
      <c r="B9" s="156" t="s">
        <v>225</v>
      </c>
      <c r="C9" s="157"/>
      <c r="D9" s="155"/>
    </row>
    <row r="10" spans="1:4" s="1" customFormat="1" ht="15.75" customHeight="1" x14ac:dyDescent="0.2">
      <c r="A10" s="158">
        <v>85382719</v>
      </c>
      <c r="B10" s="66" t="s">
        <v>226</v>
      </c>
      <c r="C10" s="159"/>
      <c r="D10" s="159"/>
    </row>
    <row r="11" spans="1:4" s="1" customFormat="1" ht="15.75" customHeight="1" x14ac:dyDescent="0.2">
      <c r="A11" s="158"/>
      <c r="B11" s="66" t="s">
        <v>227</v>
      </c>
      <c r="C11" s="160">
        <v>132000000</v>
      </c>
      <c r="D11" s="158">
        <v>187088545</v>
      </c>
    </row>
    <row r="12" spans="1:4" s="1" customFormat="1" ht="15.75" customHeight="1" x14ac:dyDescent="0.2">
      <c r="A12" s="161">
        <v>78244701</v>
      </c>
      <c r="B12" s="66" t="s">
        <v>228</v>
      </c>
      <c r="C12" s="160">
        <v>80459839</v>
      </c>
      <c r="D12" s="161">
        <v>90863704</v>
      </c>
    </row>
    <row r="13" spans="1:4" s="1" customFormat="1" ht="15.75" customHeight="1" x14ac:dyDescent="0.2">
      <c r="A13" s="158">
        <v>6855729</v>
      </c>
      <c r="B13" s="66" t="s">
        <v>229</v>
      </c>
      <c r="C13" s="162">
        <v>6465667</v>
      </c>
      <c r="D13" s="158">
        <v>8959273</v>
      </c>
    </row>
    <row r="14" spans="1:4" s="1" customFormat="1" ht="15.75" customHeight="1" x14ac:dyDescent="0.2">
      <c r="A14" s="158">
        <v>23505624</v>
      </c>
      <c r="B14" s="66" t="s">
        <v>230</v>
      </c>
      <c r="C14" s="160">
        <v>16199628</v>
      </c>
      <c r="D14" s="158">
        <v>32806343</v>
      </c>
    </row>
    <row r="15" spans="1:4" s="1" customFormat="1" ht="15.75" customHeight="1" x14ac:dyDescent="0.2">
      <c r="A15" s="158">
        <v>3349373</v>
      </c>
      <c r="B15" s="66" t="s">
        <v>231</v>
      </c>
      <c r="C15" s="160">
        <v>3139948</v>
      </c>
      <c r="D15" s="158">
        <v>3602811</v>
      </c>
    </row>
    <row r="16" spans="1:4" s="1" customFormat="1" ht="15.75" customHeight="1" x14ac:dyDescent="0.2">
      <c r="A16" s="158">
        <v>20164579</v>
      </c>
      <c r="B16" s="66" t="s">
        <v>232</v>
      </c>
      <c r="C16" s="160">
        <v>19000000</v>
      </c>
      <c r="D16" s="158">
        <v>23422100</v>
      </c>
    </row>
    <row r="17" spans="1:4" s="1" customFormat="1" ht="15.75" customHeight="1" x14ac:dyDescent="0.2">
      <c r="A17" s="158">
        <v>10752181</v>
      </c>
      <c r="B17" s="66" t="s">
        <v>233</v>
      </c>
      <c r="C17" s="162">
        <v>8922981</v>
      </c>
      <c r="D17" s="158">
        <v>11526682</v>
      </c>
    </row>
    <row r="18" spans="1:4" s="1" customFormat="1" ht="15.75" customHeight="1" x14ac:dyDescent="0.2">
      <c r="A18" s="158">
        <v>5058045</v>
      </c>
      <c r="B18" s="66" t="s">
        <v>234</v>
      </c>
      <c r="C18" s="162">
        <v>4100154</v>
      </c>
      <c r="D18" s="158">
        <v>1170921</v>
      </c>
    </row>
    <row r="19" spans="1:4" s="1" customFormat="1" ht="15.75" customHeight="1" x14ac:dyDescent="0.2">
      <c r="A19" s="158">
        <v>6399400</v>
      </c>
      <c r="B19" s="66" t="s">
        <v>235</v>
      </c>
      <c r="C19" s="160">
        <v>5977345</v>
      </c>
      <c r="D19" s="158">
        <v>6727603</v>
      </c>
    </row>
    <row r="20" spans="1:4" s="1" customFormat="1" ht="15.75" customHeight="1" x14ac:dyDescent="0.2">
      <c r="A20" s="158">
        <v>2854482</v>
      </c>
      <c r="B20" s="66" t="s">
        <v>236</v>
      </c>
      <c r="C20" s="162">
        <v>3719274</v>
      </c>
      <c r="D20" s="158">
        <v>2724997</v>
      </c>
    </row>
    <row r="21" spans="1:4" s="1" customFormat="1" ht="15.75" customHeight="1" x14ac:dyDescent="0.2">
      <c r="A21" s="158">
        <v>114616651</v>
      </c>
      <c r="B21" s="66" t="s">
        <v>237</v>
      </c>
      <c r="C21" s="160">
        <v>80300000</v>
      </c>
      <c r="D21" s="158">
        <v>159626731</v>
      </c>
    </row>
    <row r="22" spans="1:4" s="1" customFormat="1" ht="15.75" customHeight="1" x14ac:dyDescent="0.2">
      <c r="A22" s="163">
        <f>SUM(A9:A21)</f>
        <v>357183484</v>
      </c>
      <c r="B22" s="164" t="s">
        <v>238</v>
      </c>
      <c r="C22" s="165">
        <f>SUM(C9:C21)</f>
        <v>360284836</v>
      </c>
      <c r="D22" s="163">
        <f>SUM(D9:D21)</f>
        <v>528519710</v>
      </c>
    </row>
    <row r="23" spans="1:4" s="1" customFormat="1" ht="15.75" customHeight="1" x14ac:dyDescent="0.2">
      <c r="A23" s="166"/>
      <c r="B23" s="167" t="s">
        <v>239</v>
      </c>
      <c r="C23" s="168"/>
      <c r="D23" s="166"/>
    </row>
    <row r="24" spans="1:4" s="1" customFormat="1" ht="15.75" customHeight="1" x14ac:dyDescent="0.2">
      <c r="A24" s="158">
        <v>40130073</v>
      </c>
      <c r="B24" s="169" t="s">
        <v>240</v>
      </c>
      <c r="C24" s="160">
        <v>48000166</v>
      </c>
      <c r="D24" s="158">
        <v>41993221</v>
      </c>
    </row>
    <row r="25" spans="1:4" s="1" customFormat="1" ht="15.75" customHeight="1" x14ac:dyDescent="0.2">
      <c r="A25" s="158">
        <v>294079</v>
      </c>
      <c r="B25" s="169" t="s">
        <v>241</v>
      </c>
      <c r="C25" s="160">
        <v>348780</v>
      </c>
      <c r="D25" s="158">
        <v>341226</v>
      </c>
    </row>
    <row r="26" spans="1:4" s="1" customFormat="1" ht="15.75" customHeight="1" x14ac:dyDescent="0.2">
      <c r="A26" s="158">
        <v>3158930</v>
      </c>
      <c r="B26" s="169" t="s">
        <v>242</v>
      </c>
      <c r="C26" s="160">
        <v>3611168</v>
      </c>
      <c r="D26" s="158">
        <v>3129330</v>
      </c>
    </row>
    <row r="27" spans="1:4" s="1" customFormat="1" ht="15.75" customHeight="1" x14ac:dyDescent="0.2">
      <c r="A27" s="158">
        <v>8531674</v>
      </c>
      <c r="B27" s="169" t="s">
        <v>243</v>
      </c>
      <c r="C27" s="160">
        <v>22000000</v>
      </c>
      <c r="D27" s="158">
        <v>767099</v>
      </c>
    </row>
    <row r="28" spans="1:4" s="1" customFormat="1" ht="15.75" customHeight="1" x14ac:dyDescent="0.2">
      <c r="A28" s="158">
        <v>264339</v>
      </c>
      <c r="B28" s="169" t="s">
        <v>244</v>
      </c>
      <c r="C28" s="160">
        <v>250000</v>
      </c>
      <c r="D28" s="158">
        <v>287085</v>
      </c>
    </row>
    <row r="29" spans="1:4" s="1" customFormat="1" ht="15.75" customHeight="1" x14ac:dyDescent="0.2">
      <c r="A29" s="158">
        <v>68813001</v>
      </c>
      <c r="B29" s="66" t="s">
        <v>245</v>
      </c>
      <c r="C29" s="160">
        <v>32100000</v>
      </c>
      <c r="D29" s="158">
        <v>33081334</v>
      </c>
    </row>
    <row r="30" spans="1:4" s="1" customFormat="1" ht="15.75" customHeight="1" x14ac:dyDescent="0.2">
      <c r="A30" s="161">
        <v>5424506</v>
      </c>
      <c r="B30" s="66" t="s">
        <v>246</v>
      </c>
      <c r="C30" s="160">
        <v>4200000</v>
      </c>
      <c r="D30" s="161">
        <v>5908840</v>
      </c>
    </row>
    <row r="31" spans="1:4" s="1" customFormat="1" ht="15.75" customHeight="1" x14ac:dyDescent="0.2">
      <c r="A31" s="158">
        <v>7964629</v>
      </c>
      <c r="B31" s="169" t="s">
        <v>247</v>
      </c>
      <c r="C31" s="160">
        <v>6577279</v>
      </c>
      <c r="D31" s="158">
        <v>6086313</v>
      </c>
    </row>
    <row r="32" spans="1:4" s="1" customFormat="1" ht="15.75" customHeight="1" x14ac:dyDescent="0.2">
      <c r="A32" s="158">
        <v>369597602</v>
      </c>
      <c r="B32" s="169" t="s">
        <v>248</v>
      </c>
      <c r="C32" s="160">
        <v>244000000</v>
      </c>
      <c r="D32" s="158">
        <v>393279097</v>
      </c>
    </row>
    <row r="33" spans="1:4" s="1" customFormat="1" ht="15.75" customHeight="1" x14ac:dyDescent="0.2">
      <c r="A33" s="158">
        <v>50617681</v>
      </c>
      <c r="B33" s="169" t="s">
        <v>249</v>
      </c>
      <c r="C33" s="160">
        <v>43805617</v>
      </c>
      <c r="D33" s="158">
        <v>46009550</v>
      </c>
    </row>
    <row r="34" spans="1:4" s="1" customFormat="1" ht="15.75" customHeight="1" x14ac:dyDescent="0.2">
      <c r="A34" s="158">
        <v>7955932</v>
      </c>
      <c r="B34" s="169" t="s">
        <v>250</v>
      </c>
      <c r="C34" s="160">
        <v>7745899</v>
      </c>
      <c r="D34" s="158">
        <v>8782863</v>
      </c>
    </row>
    <row r="35" spans="1:4" s="1" customFormat="1" ht="15.75" customHeight="1" x14ac:dyDescent="0.2">
      <c r="A35" s="158">
        <v>18611423</v>
      </c>
      <c r="B35" s="169" t="s">
        <v>251</v>
      </c>
      <c r="C35" s="160">
        <v>16375389</v>
      </c>
      <c r="D35" s="158">
        <v>21615669</v>
      </c>
    </row>
    <row r="36" spans="1:4" s="1" customFormat="1" ht="15.75" customHeight="1" x14ac:dyDescent="0.2">
      <c r="A36" s="158">
        <v>21068304</v>
      </c>
      <c r="B36" s="169" t="s">
        <v>252</v>
      </c>
      <c r="C36" s="160">
        <v>20633059</v>
      </c>
      <c r="D36" s="158">
        <v>27514934</v>
      </c>
    </row>
    <row r="37" spans="1:4" s="1" customFormat="1" ht="15.75" customHeight="1" x14ac:dyDescent="0.2">
      <c r="A37" s="158">
        <v>2358710</v>
      </c>
      <c r="B37" s="169" t="s">
        <v>253</v>
      </c>
      <c r="C37" s="160">
        <v>2102454</v>
      </c>
      <c r="D37" s="158">
        <v>3309509</v>
      </c>
    </row>
    <row r="38" spans="1:4" s="1" customFormat="1" ht="15.75" customHeight="1" x14ac:dyDescent="0.2">
      <c r="A38" s="158">
        <v>137119</v>
      </c>
      <c r="B38" s="169" t="s">
        <v>254</v>
      </c>
      <c r="C38" s="160">
        <v>106189</v>
      </c>
      <c r="D38" s="158">
        <v>143839</v>
      </c>
    </row>
    <row r="39" spans="1:4" s="1" customFormat="1" ht="15.75" customHeight="1" x14ac:dyDescent="0.2">
      <c r="A39" s="158">
        <v>171423</v>
      </c>
      <c r="B39" s="169" t="s">
        <v>255</v>
      </c>
      <c r="C39" s="160">
        <v>99000</v>
      </c>
      <c r="D39" s="158">
        <v>176601</v>
      </c>
    </row>
    <row r="40" spans="1:4" s="1" customFormat="1" ht="15.75" customHeight="1" x14ac:dyDescent="0.2">
      <c r="A40" s="158">
        <v>506075</v>
      </c>
      <c r="B40" s="169" t="s">
        <v>256</v>
      </c>
      <c r="C40" s="160">
        <v>978000</v>
      </c>
      <c r="D40" s="158">
        <v>596467</v>
      </c>
    </row>
    <row r="41" spans="1:4" s="1" customFormat="1" ht="15.75" customHeight="1" x14ac:dyDescent="0.2">
      <c r="A41" s="158">
        <v>9193288</v>
      </c>
      <c r="B41" s="169" t="s">
        <v>257</v>
      </c>
      <c r="C41" s="160">
        <v>9022338</v>
      </c>
      <c r="D41" s="158">
        <v>12852660</v>
      </c>
    </row>
    <row r="42" spans="1:4" s="1" customFormat="1" ht="15.75" customHeight="1" x14ac:dyDescent="0.2">
      <c r="A42" s="158">
        <v>65685237</v>
      </c>
      <c r="B42" s="66" t="s">
        <v>258</v>
      </c>
      <c r="C42" s="160">
        <v>21759826</v>
      </c>
      <c r="D42" s="158">
        <v>97081035</v>
      </c>
    </row>
    <row r="43" spans="1:4" s="1" customFormat="1" ht="15.75" customHeight="1" x14ac:dyDescent="0.2">
      <c r="A43" s="161">
        <v>35761063</v>
      </c>
      <c r="B43" s="66" t="s">
        <v>259</v>
      </c>
      <c r="C43" s="160">
        <v>37000000</v>
      </c>
      <c r="D43" s="161">
        <v>113440194</v>
      </c>
    </row>
    <row r="44" spans="1:4" s="1" customFormat="1" ht="16.5" customHeight="1" x14ac:dyDescent="0.2">
      <c r="A44" s="163">
        <f>SUM(A24:A43)</f>
        <v>716245088</v>
      </c>
      <c r="B44" s="170" t="s">
        <v>260</v>
      </c>
      <c r="C44" s="165">
        <f>SUM(C24:C43)</f>
        <v>520715164</v>
      </c>
      <c r="D44" s="163">
        <f>SUM(D24:D43)</f>
        <v>816396866</v>
      </c>
    </row>
    <row r="45" spans="1:4" s="1" customFormat="1" ht="15.75" customHeight="1" x14ac:dyDescent="0.2">
      <c r="A45" s="171" t="s">
        <v>60</v>
      </c>
      <c r="B45" s="172" t="s">
        <v>261</v>
      </c>
      <c r="C45" s="165">
        <v>9000000</v>
      </c>
      <c r="D45" s="171" t="s">
        <v>60</v>
      </c>
    </row>
    <row r="46" spans="1:4" s="1" customFormat="1" ht="15.75" customHeight="1" x14ac:dyDescent="0.2">
      <c r="A46" s="173">
        <f>SUM(A22+A44)</f>
        <v>1073428572</v>
      </c>
      <c r="B46" s="174" t="s">
        <v>262</v>
      </c>
      <c r="C46" s="175">
        <f>SUM(C22+C44+C45)</f>
        <v>890000000</v>
      </c>
      <c r="D46" s="173">
        <f>SUM(D22+D44)</f>
        <v>1344916576</v>
      </c>
    </row>
    <row r="48" spans="1:4" x14ac:dyDescent="0.2">
      <c r="B48" s="79" t="s">
        <v>263</v>
      </c>
    </row>
    <row r="49" s="79" customFormat="1" ht="21.75" customHeight="1" x14ac:dyDescent="0.2"/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rightToLeft="1" topLeftCell="A13" workbookViewId="0">
      <selection sqref="A1:IV65536"/>
    </sheetView>
  </sheetViews>
  <sheetFormatPr defaultRowHeight="12.75" x14ac:dyDescent="0.2"/>
  <cols>
    <col min="1" max="1" width="13.28515625" customWidth="1"/>
    <col min="2" max="2" width="39" customWidth="1"/>
    <col min="3" max="3" width="13.28515625" customWidth="1"/>
    <col min="4" max="4" width="12.5703125" customWidth="1"/>
  </cols>
  <sheetData>
    <row r="2" spans="1:4" ht="23.25" x14ac:dyDescent="0.6">
      <c r="A2" s="176" t="s">
        <v>264</v>
      </c>
      <c r="B2" s="177"/>
      <c r="C2" s="177"/>
      <c r="D2" s="177"/>
    </row>
    <row r="3" spans="1:4" ht="26.25" x14ac:dyDescent="0.65">
      <c r="A3" s="178" t="s">
        <v>265</v>
      </c>
      <c r="B3" s="179"/>
      <c r="C3" s="179"/>
      <c r="D3" s="179"/>
    </row>
    <row r="4" spans="1:4" ht="26.25" x14ac:dyDescent="0.65">
      <c r="A4" s="178" t="s">
        <v>266</v>
      </c>
      <c r="B4" s="179"/>
      <c r="C4" s="179"/>
      <c r="D4" s="179"/>
    </row>
    <row r="5" spans="1:4" ht="21.75" x14ac:dyDescent="0.55000000000000004">
      <c r="A5" s="177"/>
      <c r="B5" s="177"/>
      <c r="C5" s="177"/>
      <c r="D5" s="180" t="s">
        <v>97</v>
      </c>
    </row>
    <row r="6" spans="1:4" s="1" customFormat="1" ht="19.5" customHeight="1" x14ac:dyDescent="0.2">
      <c r="A6" s="86" t="s">
        <v>2</v>
      </c>
      <c r="B6" s="148"/>
      <c r="C6" s="88" t="s">
        <v>79</v>
      </c>
      <c r="D6" s="150"/>
    </row>
    <row r="7" spans="1:4" s="1" customFormat="1" ht="19.5" customHeight="1" x14ac:dyDescent="0.2">
      <c r="A7" s="89" t="s">
        <v>63</v>
      </c>
      <c r="B7" s="90" t="s">
        <v>3</v>
      </c>
      <c r="C7" s="360" t="s">
        <v>267</v>
      </c>
      <c r="D7" s="360" t="s">
        <v>164</v>
      </c>
    </row>
    <row r="8" spans="1:4" s="1" customFormat="1" ht="19.5" customHeight="1" x14ac:dyDescent="0.2">
      <c r="A8" s="92">
        <v>2006</v>
      </c>
      <c r="B8" s="154"/>
      <c r="C8" s="361"/>
      <c r="D8" s="361"/>
    </row>
    <row r="9" spans="1:4" ht="23.25" x14ac:dyDescent="0.6">
      <c r="A9" s="181"/>
      <c r="B9" s="156" t="s">
        <v>268</v>
      </c>
      <c r="C9" s="182"/>
      <c r="D9" s="181"/>
    </row>
    <row r="10" spans="1:4" ht="20.25" customHeight="1" x14ac:dyDescent="0.6">
      <c r="A10" s="183">
        <v>1482925</v>
      </c>
      <c r="B10" s="184" t="s">
        <v>98</v>
      </c>
      <c r="C10" s="185">
        <v>900000</v>
      </c>
      <c r="D10" s="183">
        <v>842596</v>
      </c>
    </row>
    <row r="11" spans="1:4" ht="20.25" customHeight="1" x14ac:dyDescent="0.6">
      <c r="A11" s="183">
        <v>21931</v>
      </c>
      <c r="B11" s="184" t="s">
        <v>269</v>
      </c>
      <c r="C11" s="185">
        <v>150000</v>
      </c>
      <c r="D11" s="183">
        <v>1383333</v>
      </c>
    </row>
    <row r="12" spans="1:4" ht="20.25" customHeight="1" x14ac:dyDescent="0.6">
      <c r="A12" s="183">
        <v>47479902</v>
      </c>
      <c r="B12" s="186" t="s">
        <v>270</v>
      </c>
      <c r="C12" s="187">
        <v>20950000</v>
      </c>
      <c r="D12" s="183">
        <v>63961872</v>
      </c>
    </row>
    <row r="13" spans="1:4" ht="23.25" x14ac:dyDescent="0.6">
      <c r="A13" s="188">
        <f>SUM(A10:A12)</f>
        <v>48984758</v>
      </c>
      <c r="B13" s="189" t="s">
        <v>271</v>
      </c>
      <c r="C13" s="190">
        <f>SUM(C10:C12)</f>
        <v>22000000</v>
      </c>
      <c r="D13" s="191">
        <f>SUM(D10:D12)</f>
        <v>66187801</v>
      </c>
    </row>
    <row r="14" spans="1:4" ht="23.25" x14ac:dyDescent="0.6">
      <c r="A14" s="192"/>
      <c r="B14" s="193" t="s">
        <v>272</v>
      </c>
      <c r="C14" s="194"/>
      <c r="D14" s="192"/>
    </row>
    <row r="15" spans="1:4" ht="20.25" customHeight="1" x14ac:dyDescent="0.6">
      <c r="A15" s="183">
        <v>18140429</v>
      </c>
      <c r="B15" s="195" t="s">
        <v>273</v>
      </c>
      <c r="C15" s="187">
        <v>13000000</v>
      </c>
      <c r="D15" s="183">
        <v>20379013</v>
      </c>
    </row>
    <row r="16" spans="1:4" ht="23.25" x14ac:dyDescent="0.6">
      <c r="A16" s="188">
        <f>SUM(A15:A15)</f>
        <v>18140429</v>
      </c>
      <c r="B16" s="189" t="s">
        <v>274</v>
      </c>
      <c r="C16" s="190">
        <f>SUM(C15:C15)</f>
        <v>13000000</v>
      </c>
      <c r="D16" s="188">
        <f>SUM(D15:D15)</f>
        <v>20379013</v>
      </c>
    </row>
    <row r="17" spans="1:4" ht="23.25" x14ac:dyDescent="0.6">
      <c r="A17" s="196"/>
      <c r="B17" s="197"/>
      <c r="C17" s="198"/>
      <c r="D17" s="198"/>
    </row>
    <row r="33" spans="2:2" s="79" customFormat="1" ht="23.25" customHeight="1" x14ac:dyDescent="0.2">
      <c r="B33" s="79" t="s">
        <v>275</v>
      </c>
    </row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rightToLeft="1" topLeftCell="A4" workbookViewId="0">
      <selection sqref="A1:IV65536"/>
    </sheetView>
  </sheetViews>
  <sheetFormatPr defaultRowHeight="12.75" x14ac:dyDescent="0.2"/>
  <cols>
    <col min="1" max="1" width="13.7109375" customWidth="1"/>
    <col min="2" max="2" width="4.5703125" customWidth="1"/>
    <col min="3" max="3" width="40.28515625" customWidth="1"/>
    <col min="4" max="4" width="13" customWidth="1"/>
    <col min="5" max="5" width="14.140625" customWidth="1"/>
  </cols>
  <sheetData>
    <row r="1" spans="1:5" ht="26.25" customHeight="1" x14ac:dyDescent="0.6">
      <c r="A1" s="176" t="s">
        <v>276</v>
      </c>
      <c r="B1" s="180"/>
      <c r="C1" s="177"/>
      <c r="D1" s="177"/>
      <c r="E1" s="177"/>
    </row>
    <row r="2" spans="1:5" ht="21" customHeight="1" x14ac:dyDescent="0.65">
      <c r="A2" s="178" t="s">
        <v>277</v>
      </c>
      <c r="B2" s="199"/>
      <c r="C2" s="179"/>
      <c r="D2" s="179"/>
      <c r="E2" s="179"/>
    </row>
    <row r="3" spans="1:5" ht="21" customHeight="1" x14ac:dyDescent="0.65">
      <c r="A3" s="178" t="s">
        <v>278</v>
      </c>
      <c r="B3" s="199"/>
      <c r="C3" s="179"/>
      <c r="D3" s="179"/>
      <c r="E3" s="179"/>
    </row>
    <row r="4" spans="1:5" ht="20.25" customHeight="1" x14ac:dyDescent="0.45">
      <c r="A4" s="177"/>
      <c r="B4" s="200"/>
      <c r="C4" s="177"/>
      <c r="D4" s="177"/>
      <c r="E4" s="201" t="s">
        <v>97</v>
      </c>
    </row>
    <row r="5" spans="1:5" ht="21.75" x14ac:dyDescent="0.55000000000000004">
      <c r="A5" s="202" t="s">
        <v>2</v>
      </c>
      <c r="B5" s="203"/>
      <c r="C5" s="204"/>
      <c r="D5" s="205" t="s">
        <v>79</v>
      </c>
      <c r="E5" s="206"/>
    </row>
    <row r="6" spans="1:5" ht="26.25" x14ac:dyDescent="0.65">
      <c r="A6" s="207" t="s">
        <v>63</v>
      </c>
      <c r="B6" s="203"/>
      <c r="C6" s="208" t="s">
        <v>3</v>
      </c>
      <c r="D6" s="360" t="s">
        <v>4</v>
      </c>
      <c r="E6" s="360" t="s">
        <v>2</v>
      </c>
    </row>
    <row r="7" spans="1:5" ht="21.75" x14ac:dyDescent="0.55000000000000004">
      <c r="A7" s="209">
        <v>2006</v>
      </c>
      <c r="B7" s="210"/>
      <c r="C7" s="211"/>
      <c r="D7" s="361"/>
      <c r="E7" s="361"/>
    </row>
    <row r="8" spans="1:5" ht="23.25" x14ac:dyDescent="0.6">
      <c r="A8" s="212"/>
      <c r="B8" s="213"/>
      <c r="C8" s="214" t="s">
        <v>268</v>
      </c>
      <c r="D8" s="215"/>
      <c r="E8" s="215"/>
    </row>
    <row r="9" spans="1:5" ht="23.25" x14ac:dyDescent="0.6">
      <c r="A9" s="216"/>
      <c r="B9" s="217" t="s">
        <v>7</v>
      </c>
      <c r="C9" s="218" t="s">
        <v>165</v>
      </c>
      <c r="D9" s="216"/>
      <c r="E9" s="216"/>
    </row>
    <row r="10" spans="1:5" ht="23.25" x14ac:dyDescent="0.6">
      <c r="A10" s="183">
        <v>21931</v>
      </c>
      <c r="B10" s="219"/>
      <c r="C10" s="220" t="s">
        <v>102</v>
      </c>
      <c r="D10" s="221">
        <v>150000</v>
      </c>
      <c r="E10" s="183">
        <v>1383333</v>
      </c>
    </row>
    <row r="11" spans="1:5" ht="23.25" x14ac:dyDescent="0.6">
      <c r="A11" s="188">
        <f>SUM(A10:A10)</f>
        <v>21931</v>
      </c>
      <c r="B11" s="219"/>
      <c r="C11" s="222" t="s">
        <v>169</v>
      </c>
      <c r="D11" s="223">
        <f>SUM(D10)</f>
        <v>150000</v>
      </c>
      <c r="E11" s="188">
        <f>SUM(E10:E10)</f>
        <v>1383333</v>
      </c>
    </row>
    <row r="12" spans="1:5" ht="23.25" x14ac:dyDescent="0.6">
      <c r="A12" s="183"/>
      <c r="B12" s="217" t="s">
        <v>19</v>
      </c>
      <c r="C12" s="218" t="s">
        <v>191</v>
      </c>
      <c r="D12" s="183"/>
      <c r="E12" s="183"/>
    </row>
    <row r="13" spans="1:5" ht="23.25" x14ac:dyDescent="0.6">
      <c r="A13" s="183">
        <v>1482925</v>
      </c>
      <c r="B13" s="224"/>
      <c r="C13" s="220" t="s">
        <v>279</v>
      </c>
      <c r="D13" s="221">
        <v>900000</v>
      </c>
      <c r="E13" s="183">
        <v>842596</v>
      </c>
    </row>
    <row r="14" spans="1:5" ht="23.25" x14ac:dyDescent="0.6">
      <c r="A14" s="183">
        <v>47479902</v>
      </c>
      <c r="B14" s="219"/>
      <c r="C14" s="220" t="s">
        <v>270</v>
      </c>
      <c r="D14" s="183">
        <v>20950000</v>
      </c>
      <c r="E14" s="183">
        <v>63961872</v>
      </c>
    </row>
    <row r="15" spans="1:5" ht="23.25" x14ac:dyDescent="0.6">
      <c r="A15" s="188">
        <f>SUM(A12:A14)</f>
        <v>48962827</v>
      </c>
      <c r="B15" s="225"/>
      <c r="C15" s="222" t="s">
        <v>198</v>
      </c>
      <c r="D15" s="188">
        <f>SUM(D12:D14)</f>
        <v>21850000</v>
      </c>
      <c r="E15" s="188">
        <f>SUM(E12:E14)</f>
        <v>64804468</v>
      </c>
    </row>
    <row r="16" spans="1:5" ht="23.25" x14ac:dyDescent="0.6">
      <c r="A16" s="188">
        <f>A11++A15</f>
        <v>48984758</v>
      </c>
      <c r="B16" s="225"/>
      <c r="C16" s="222" t="s">
        <v>271</v>
      </c>
      <c r="D16" s="188">
        <f>D11++D15</f>
        <v>22000000</v>
      </c>
      <c r="E16" s="188">
        <f>E11++E15</f>
        <v>66187801</v>
      </c>
    </row>
    <row r="17" spans="1:5" ht="18" hidden="1" x14ac:dyDescent="0.45">
      <c r="A17" s="226"/>
      <c r="B17" s="227"/>
      <c r="D17" s="228"/>
      <c r="E17" s="226"/>
    </row>
    <row r="18" spans="1:5" ht="18" hidden="1" x14ac:dyDescent="0.45">
      <c r="A18" s="226"/>
      <c r="B18" s="227"/>
      <c r="D18" s="228"/>
      <c r="E18" s="226"/>
    </row>
    <row r="19" spans="1:5" ht="18" hidden="1" x14ac:dyDescent="0.45">
      <c r="A19" s="226"/>
      <c r="B19" s="227"/>
      <c r="D19" s="228"/>
      <c r="E19" s="226"/>
    </row>
    <row r="20" spans="1:5" ht="23.25" x14ac:dyDescent="0.6">
      <c r="A20" s="183"/>
      <c r="B20" s="224"/>
      <c r="C20" s="229" t="s">
        <v>272</v>
      </c>
      <c r="D20" s="183"/>
      <c r="E20" s="183"/>
    </row>
    <row r="21" spans="1:5" ht="23.25" x14ac:dyDescent="0.6">
      <c r="A21" s="183"/>
      <c r="B21" s="217" t="s">
        <v>29</v>
      </c>
      <c r="C21" s="229" t="s">
        <v>280</v>
      </c>
      <c r="D21" s="183"/>
      <c r="E21" s="183"/>
    </row>
    <row r="22" spans="1:5" ht="23.25" x14ac:dyDescent="0.6">
      <c r="A22" s="183">
        <v>18140429</v>
      </c>
      <c r="B22" s="219"/>
      <c r="C22" s="220" t="s">
        <v>281</v>
      </c>
      <c r="D22" s="183">
        <v>13000000</v>
      </c>
      <c r="E22" s="183">
        <v>20379013</v>
      </c>
    </row>
    <row r="23" spans="1:5" ht="23.25" x14ac:dyDescent="0.6">
      <c r="A23" s="188">
        <f>SUM(A21:A22)</f>
        <v>18140429</v>
      </c>
      <c r="B23" s="225"/>
      <c r="C23" s="222" t="s">
        <v>274</v>
      </c>
      <c r="D23" s="188">
        <f>SUM(D21:D22)</f>
        <v>13000000</v>
      </c>
      <c r="E23" s="188">
        <f>SUM(E21:E22)</f>
        <v>20379013</v>
      </c>
    </row>
    <row r="24" spans="1:5" ht="17.25" x14ac:dyDescent="0.45">
      <c r="A24" s="230"/>
      <c r="B24" s="231"/>
      <c r="C24" s="232"/>
      <c r="D24" s="233"/>
      <c r="E24" s="233"/>
    </row>
    <row r="25" spans="1:5" x14ac:dyDescent="0.2">
      <c r="A25" s="177"/>
      <c r="B25" s="177"/>
      <c r="C25" s="177"/>
      <c r="D25" s="177"/>
      <c r="E25" s="177"/>
    </row>
    <row r="26" spans="1:5" x14ac:dyDescent="0.2">
      <c r="A26" s="177"/>
      <c r="B26" s="177"/>
      <c r="C26" s="177"/>
      <c r="D26" s="177"/>
      <c r="E26" s="177"/>
    </row>
    <row r="27" spans="1:5" x14ac:dyDescent="0.2">
      <c r="A27" s="177"/>
      <c r="B27" s="177"/>
      <c r="C27" s="177"/>
      <c r="D27" s="177"/>
      <c r="E27" s="177"/>
    </row>
    <row r="28" spans="1:5" x14ac:dyDescent="0.2">
      <c r="A28" s="177"/>
      <c r="B28" s="177"/>
      <c r="C28" s="177"/>
      <c r="D28" s="177"/>
      <c r="E28" s="177"/>
    </row>
    <row r="29" spans="1:5" x14ac:dyDescent="0.2">
      <c r="A29" s="177"/>
      <c r="B29" s="177"/>
      <c r="C29" s="177"/>
      <c r="D29" s="177"/>
      <c r="E29" s="177"/>
    </row>
    <row r="30" spans="1:5" x14ac:dyDescent="0.2">
      <c r="A30" s="177"/>
      <c r="B30" s="177"/>
      <c r="C30" s="177"/>
      <c r="D30" s="177"/>
      <c r="E30" s="177"/>
    </row>
    <row r="31" spans="1:5" x14ac:dyDescent="0.2">
      <c r="A31" s="177"/>
      <c r="B31" s="177"/>
      <c r="C31" s="177"/>
      <c r="D31" s="177"/>
      <c r="E31" s="177"/>
    </row>
    <row r="32" spans="1:5" x14ac:dyDescent="0.2">
      <c r="A32" s="177"/>
      <c r="B32" s="177"/>
      <c r="C32" s="177"/>
      <c r="D32" s="177"/>
      <c r="E32" s="177"/>
    </row>
    <row r="33" spans="1:5" x14ac:dyDescent="0.2">
      <c r="A33" s="177"/>
      <c r="B33" s="177"/>
      <c r="C33" s="177"/>
      <c r="D33" s="177"/>
      <c r="E33" s="177"/>
    </row>
    <row r="34" spans="1:5" x14ac:dyDescent="0.2">
      <c r="A34" s="177"/>
      <c r="B34" s="177"/>
      <c r="C34" s="177"/>
      <c r="D34" s="177"/>
      <c r="E34" s="177"/>
    </row>
    <row r="35" spans="1:5" x14ac:dyDescent="0.2">
      <c r="A35" s="177"/>
      <c r="B35" s="177"/>
      <c r="C35" s="177"/>
      <c r="D35" s="177"/>
      <c r="E35" s="177"/>
    </row>
    <row r="36" spans="1:5" x14ac:dyDescent="0.2">
      <c r="A36" s="177"/>
      <c r="B36" s="177"/>
      <c r="C36" s="79" t="s">
        <v>282</v>
      </c>
      <c r="D36" s="177"/>
      <c r="E36" s="177"/>
    </row>
    <row r="37" spans="1:5" x14ac:dyDescent="0.2">
      <c r="A37" s="177"/>
      <c r="B37" s="177"/>
      <c r="C37" s="177"/>
      <c r="D37" s="177"/>
      <c r="E37" s="177"/>
    </row>
    <row r="38" spans="1:5" x14ac:dyDescent="0.2">
      <c r="A38" s="177"/>
      <c r="B38" s="177"/>
      <c r="C38" s="177"/>
      <c r="D38" s="177"/>
      <c r="E38" s="177"/>
    </row>
    <row r="39" spans="1:5" x14ac:dyDescent="0.2">
      <c r="A39" s="177"/>
      <c r="B39" s="177"/>
      <c r="C39" s="177"/>
      <c r="D39" s="177"/>
      <c r="E39" s="177"/>
    </row>
    <row r="40" spans="1:5" x14ac:dyDescent="0.2">
      <c r="A40" s="177"/>
      <c r="B40" s="177"/>
      <c r="C40" s="177"/>
      <c r="D40" s="177"/>
      <c r="E40" s="177"/>
    </row>
    <row r="41" spans="1:5" x14ac:dyDescent="0.2">
      <c r="A41" s="177"/>
      <c r="B41" s="177"/>
      <c r="C41" s="177"/>
      <c r="D41" s="177"/>
      <c r="E41" s="177"/>
    </row>
    <row r="42" spans="1:5" x14ac:dyDescent="0.2">
      <c r="A42" s="177"/>
      <c r="B42" s="177"/>
      <c r="C42" s="177"/>
      <c r="D42" s="177"/>
      <c r="E42" s="177"/>
    </row>
    <row r="43" spans="1:5" x14ac:dyDescent="0.2">
      <c r="A43" s="177"/>
      <c r="B43" s="177"/>
      <c r="C43" s="177"/>
      <c r="D43" s="177"/>
      <c r="E43" s="177"/>
    </row>
    <row r="44" spans="1:5" x14ac:dyDescent="0.2">
      <c r="A44" s="177"/>
      <c r="B44" s="177"/>
      <c r="C44" s="177"/>
      <c r="D44" s="177"/>
      <c r="E44" s="177"/>
    </row>
    <row r="45" spans="1:5" x14ac:dyDescent="0.2">
      <c r="A45" s="177"/>
      <c r="B45" s="177"/>
      <c r="C45" s="177"/>
      <c r="D45" s="177"/>
      <c r="E45" s="177"/>
    </row>
    <row r="46" spans="1:5" x14ac:dyDescent="0.2">
      <c r="A46" s="177"/>
      <c r="B46" s="177"/>
      <c r="C46" s="177"/>
      <c r="D46" s="177"/>
      <c r="E46" s="177"/>
    </row>
    <row r="47" spans="1:5" x14ac:dyDescent="0.2">
      <c r="A47" s="177"/>
      <c r="B47" s="177"/>
      <c r="C47" s="177"/>
      <c r="D47" s="177"/>
      <c r="E47" s="177"/>
    </row>
    <row r="48" spans="1:5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77"/>
      <c r="E49" s="177"/>
    </row>
    <row r="50" spans="1:5" x14ac:dyDescent="0.2">
      <c r="A50" s="177"/>
      <c r="B50" s="177"/>
      <c r="C50" s="177"/>
      <c r="D50" s="177"/>
      <c r="E50" s="177"/>
    </row>
    <row r="51" spans="1:5" x14ac:dyDescent="0.2">
      <c r="A51" s="177"/>
      <c r="B51" s="177"/>
      <c r="C51" s="177"/>
      <c r="D51" s="177"/>
      <c r="E51" s="177"/>
    </row>
    <row r="52" spans="1:5" x14ac:dyDescent="0.2">
      <c r="A52" s="177"/>
      <c r="B52" s="177"/>
      <c r="C52" s="177"/>
      <c r="D52" s="177"/>
      <c r="E52" s="177"/>
    </row>
    <row r="53" spans="1:5" x14ac:dyDescent="0.2">
      <c r="A53" s="177"/>
      <c r="B53" s="177"/>
      <c r="C53" s="177"/>
      <c r="D53" s="177"/>
      <c r="E53" s="177"/>
    </row>
    <row r="54" spans="1:5" x14ac:dyDescent="0.2">
      <c r="A54" s="177"/>
      <c r="B54" s="177"/>
      <c r="C54" s="177"/>
      <c r="D54" s="177"/>
      <c r="E54" s="177"/>
    </row>
    <row r="55" spans="1:5" x14ac:dyDescent="0.2">
      <c r="A55" s="177"/>
      <c r="B55" s="177"/>
      <c r="C55" s="177"/>
      <c r="D55" s="177"/>
      <c r="E55" s="177"/>
    </row>
    <row r="56" spans="1:5" x14ac:dyDescent="0.2">
      <c r="A56" s="177"/>
      <c r="B56" s="177"/>
      <c r="C56" s="177"/>
      <c r="D56" s="177"/>
      <c r="E56" s="177"/>
    </row>
    <row r="57" spans="1:5" x14ac:dyDescent="0.2">
      <c r="A57" s="177"/>
      <c r="B57" s="177"/>
      <c r="C57" s="177"/>
      <c r="D57" s="177"/>
      <c r="E57" s="177"/>
    </row>
    <row r="58" spans="1:5" x14ac:dyDescent="0.2">
      <c r="A58" s="177"/>
      <c r="B58" s="177"/>
      <c r="C58" s="177"/>
      <c r="D58" s="177"/>
      <c r="E58" s="177"/>
    </row>
    <row r="59" spans="1:5" x14ac:dyDescent="0.2">
      <c r="A59" s="177"/>
      <c r="B59" s="177"/>
      <c r="C59" s="177"/>
      <c r="D59" s="177"/>
      <c r="E59" s="177"/>
    </row>
    <row r="60" spans="1:5" x14ac:dyDescent="0.2">
      <c r="A60" s="177"/>
      <c r="B60" s="177"/>
      <c r="C60" s="177"/>
      <c r="D60" s="177"/>
      <c r="E60" s="177"/>
    </row>
    <row r="61" spans="1:5" x14ac:dyDescent="0.2">
      <c r="A61" s="177"/>
      <c r="B61" s="177"/>
      <c r="C61" s="177"/>
      <c r="D61" s="177"/>
      <c r="E61" s="177"/>
    </row>
    <row r="62" spans="1:5" x14ac:dyDescent="0.2">
      <c r="A62" s="177"/>
      <c r="B62" s="177"/>
      <c r="C62" s="177"/>
      <c r="D62" s="177"/>
      <c r="E62" s="177"/>
    </row>
    <row r="63" spans="1:5" x14ac:dyDescent="0.2">
      <c r="A63" s="177"/>
      <c r="B63" s="177"/>
      <c r="C63" s="177"/>
      <c r="D63" s="177"/>
      <c r="E63" s="177"/>
    </row>
    <row r="64" spans="1:5" x14ac:dyDescent="0.2">
      <c r="A64" s="177"/>
      <c r="B64" s="177"/>
      <c r="C64" s="177"/>
      <c r="D64" s="177"/>
      <c r="E64" s="177"/>
    </row>
    <row r="65" spans="1:5" x14ac:dyDescent="0.2">
      <c r="A65" s="177"/>
      <c r="B65" s="177"/>
      <c r="C65" s="177"/>
      <c r="D65" s="177"/>
      <c r="E65" s="177"/>
    </row>
    <row r="66" spans="1:5" x14ac:dyDescent="0.2">
      <c r="A66" s="177"/>
      <c r="B66" s="177"/>
      <c r="C66" s="177"/>
      <c r="D66" s="177"/>
      <c r="E66" s="177"/>
    </row>
    <row r="67" spans="1:5" x14ac:dyDescent="0.2">
      <c r="A67" s="177"/>
      <c r="B67" s="177"/>
      <c r="C67" s="177"/>
      <c r="D67" s="177"/>
      <c r="E67" s="177"/>
    </row>
    <row r="68" spans="1:5" x14ac:dyDescent="0.2">
      <c r="A68" s="177"/>
      <c r="B68" s="177"/>
      <c r="C68" s="177"/>
      <c r="D68" s="177"/>
      <c r="E68" s="177"/>
    </row>
    <row r="69" spans="1:5" x14ac:dyDescent="0.2">
      <c r="A69" s="177"/>
      <c r="B69" s="177"/>
      <c r="C69" s="177"/>
      <c r="D69" s="177"/>
      <c r="E69" s="177"/>
    </row>
    <row r="70" spans="1:5" x14ac:dyDescent="0.2">
      <c r="A70" s="177"/>
      <c r="B70" s="177"/>
      <c r="C70" s="177"/>
      <c r="D70" s="177"/>
      <c r="E70" s="177"/>
    </row>
    <row r="71" spans="1:5" x14ac:dyDescent="0.2">
      <c r="A71" s="177"/>
      <c r="B71" s="177"/>
      <c r="C71" s="177"/>
      <c r="D71" s="177"/>
      <c r="E71" s="177"/>
    </row>
    <row r="72" spans="1:5" x14ac:dyDescent="0.2">
      <c r="A72" s="177"/>
      <c r="B72" s="177"/>
      <c r="C72" s="177"/>
      <c r="D72" s="177"/>
      <c r="E72" s="177"/>
    </row>
    <row r="73" spans="1:5" x14ac:dyDescent="0.2">
      <c r="A73" s="177"/>
      <c r="B73" s="177"/>
      <c r="C73" s="177"/>
      <c r="D73" s="177"/>
      <c r="E73" s="177"/>
    </row>
    <row r="74" spans="1:5" x14ac:dyDescent="0.2">
      <c r="A74" s="177"/>
      <c r="B74" s="177"/>
      <c r="C74" s="177"/>
      <c r="D74" s="177"/>
      <c r="E74" s="177"/>
    </row>
    <row r="75" spans="1:5" x14ac:dyDescent="0.2">
      <c r="A75" s="177"/>
      <c r="B75" s="177"/>
      <c r="C75" s="177"/>
      <c r="D75" s="177"/>
      <c r="E75" s="177"/>
    </row>
    <row r="76" spans="1:5" x14ac:dyDescent="0.2">
      <c r="A76" s="177"/>
      <c r="B76" s="177"/>
      <c r="C76" s="177"/>
      <c r="D76" s="177"/>
      <c r="E76" s="177"/>
    </row>
    <row r="77" spans="1:5" x14ac:dyDescent="0.2">
      <c r="A77" s="177"/>
      <c r="B77" s="177"/>
      <c r="C77" s="177"/>
      <c r="D77" s="177"/>
      <c r="E77" s="177"/>
    </row>
    <row r="78" spans="1:5" x14ac:dyDescent="0.2">
      <c r="A78" s="177"/>
      <c r="B78" s="177"/>
      <c r="C78" s="177"/>
      <c r="D78" s="177"/>
      <c r="E78" s="177"/>
    </row>
    <row r="79" spans="1:5" x14ac:dyDescent="0.2">
      <c r="A79" s="177"/>
      <c r="B79" s="177"/>
      <c r="C79" s="177"/>
      <c r="D79" s="177"/>
      <c r="E79" s="177"/>
    </row>
    <row r="80" spans="1:5" x14ac:dyDescent="0.2">
      <c r="A80" s="177"/>
      <c r="B80" s="177"/>
      <c r="C80" s="177"/>
      <c r="D80" s="177"/>
      <c r="E80" s="177"/>
    </row>
    <row r="81" spans="1:5" x14ac:dyDescent="0.2">
      <c r="A81" s="177"/>
      <c r="B81" s="177"/>
      <c r="C81" s="177"/>
      <c r="D81" s="177"/>
      <c r="E81" s="177"/>
    </row>
    <row r="82" spans="1:5" x14ac:dyDescent="0.2">
      <c r="A82" s="177"/>
      <c r="B82" s="177"/>
      <c r="C82" s="177"/>
      <c r="D82" s="177"/>
      <c r="E82" s="177"/>
    </row>
    <row r="83" spans="1:5" x14ac:dyDescent="0.2">
      <c r="A83" s="177"/>
      <c r="B83" s="177"/>
      <c r="C83" s="177"/>
      <c r="D83" s="177"/>
      <c r="E83" s="177"/>
    </row>
    <row r="84" spans="1:5" x14ac:dyDescent="0.2">
      <c r="A84" s="177"/>
      <c r="B84" s="177"/>
      <c r="C84" s="177"/>
      <c r="D84" s="177"/>
      <c r="E84" s="177"/>
    </row>
    <row r="85" spans="1:5" x14ac:dyDescent="0.2">
      <c r="A85" s="177"/>
      <c r="B85" s="177"/>
      <c r="C85" s="177"/>
      <c r="D85" s="177"/>
      <c r="E85" s="177"/>
    </row>
    <row r="86" spans="1:5" x14ac:dyDescent="0.2">
      <c r="A86" s="177"/>
      <c r="B86" s="177"/>
      <c r="C86" s="177"/>
      <c r="D86" s="177"/>
      <c r="E86" s="177"/>
    </row>
    <row r="87" spans="1:5" x14ac:dyDescent="0.2">
      <c r="A87" s="177"/>
      <c r="B87" s="177"/>
      <c r="C87" s="177"/>
      <c r="D87" s="177"/>
      <c r="E87" s="177"/>
    </row>
    <row r="88" spans="1:5" x14ac:dyDescent="0.2">
      <c r="A88" s="177"/>
      <c r="B88" s="177"/>
      <c r="C88" s="177"/>
      <c r="D88" s="177"/>
      <c r="E88" s="177"/>
    </row>
    <row r="89" spans="1:5" x14ac:dyDescent="0.2">
      <c r="A89" s="177"/>
      <c r="B89" s="177"/>
      <c r="C89" s="177"/>
      <c r="D89" s="177"/>
      <c r="E89" s="177"/>
    </row>
    <row r="90" spans="1:5" x14ac:dyDescent="0.2">
      <c r="A90" s="177"/>
      <c r="B90" s="177"/>
      <c r="C90" s="177"/>
      <c r="D90" s="177"/>
      <c r="E90" s="177"/>
    </row>
    <row r="91" spans="1:5" x14ac:dyDescent="0.2">
      <c r="A91" s="177"/>
      <c r="B91" s="177"/>
      <c r="C91" s="177"/>
      <c r="D91" s="177"/>
      <c r="E91" s="177"/>
    </row>
    <row r="92" spans="1:5" x14ac:dyDescent="0.2">
      <c r="A92" s="177"/>
      <c r="B92" s="177"/>
      <c r="C92" s="177"/>
      <c r="D92" s="177"/>
      <c r="E92" s="177"/>
    </row>
    <row r="93" spans="1:5" x14ac:dyDescent="0.2">
      <c r="A93" s="177"/>
      <c r="B93" s="177"/>
      <c r="C93" s="177"/>
      <c r="D93" s="177"/>
      <c r="E93" s="177"/>
    </row>
    <row r="94" spans="1:5" x14ac:dyDescent="0.2">
      <c r="A94" s="177"/>
      <c r="B94" s="177"/>
      <c r="C94" s="177"/>
      <c r="D94" s="177"/>
      <c r="E94" s="177"/>
    </row>
    <row r="95" spans="1:5" x14ac:dyDescent="0.2">
      <c r="A95" s="177"/>
      <c r="B95" s="177"/>
      <c r="C95" s="177"/>
      <c r="D95" s="177"/>
      <c r="E95" s="177"/>
    </row>
    <row r="96" spans="1:5" x14ac:dyDescent="0.2">
      <c r="A96" s="177"/>
      <c r="B96" s="177"/>
      <c r="C96" s="177"/>
      <c r="D96" s="177"/>
      <c r="E96" s="177"/>
    </row>
    <row r="97" spans="1:5" x14ac:dyDescent="0.2">
      <c r="A97" s="177"/>
      <c r="B97" s="177"/>
      <c r="C97" s="177"/>
      <c r="D97" s="177"/>
      <c r="E97" s="177"/>
    </row>
    <row r="98" spans="1:5" x14ac:dyDescent="0.2">
      <c r="A98" s="177"/>
      <c r="B98" s="177"/>
      <c r="C98" s="177"/>
      <c r="D98" s="177"/>
      <c r="E98" s="177"/>
    </row>
    <row r="99" spans="1:5" x14ac:dyDescent="0.2">
      <c r="A99" s="177"/>
      <c r="B99" s="177"/>
      <c r="C99" s="177"/>
      <c r="D99" s="177"/>
      <c r="E99" s="177"/>
    </row>
    <row r="100" spans="1:5" x14ac:dyDescent="0.2">
      <c r="A100" s="177"/>
      <c r="B100" s="177"/>
      <c r="C100" s="177"/>
      <c r="D100" s="177"/>
      <c r="E100" s="177"/>
    </row>
    <row r="101" spans="1:5" x14ac:dyDescent="0.2">
      <c r="A101" s="177"/>
      <c r="B101" s="177"/>
      <c r="C101" s="177"/>
      <c r="D101" s="177"/>
      <c r="E101" s="177"/>
    </row>
    <row r="102" spans="1:5" x14ac:dyDescent="0.2">
      <c r="A102" s="177"/>
      <c r="B102" s="177"/>
      <c r="C102" s="177"/>
      <c r="D102" s="177"/>
      <c r="E102" s="177"/>
    </row>
    <row r="103" spans="1:5" x14ac:dyDescent="0.2">
      <c r="A103" s="177"/>
      <c r="B103" s="177"/>
      <c r="C103" s="177"/>
      <c r="D103" s="177"/>
      <c r="E103" s="177"/>
    </row>
    <row r="104" spans="1:5" x14ac:dyDescent="0.2">
      <c r="A104" s="177"/>
      <c r="B104" s="177"/>
      <c r="C104" s="177"/>
      <c r="D104" s="177"/>
      <c r="E104" s="177"/>
    </row>
    <row r="105" spans="1:5" x14ac:dyDescent="0.2">
      <c r="A105" s="177"/>
      <c r="B105" s="177"/>
      <c r="C105" s="177"/>
      <c r="D105" s="177"/>
      <c r="E105" s="177"/>
    </row>
    <row r="106" spans="1:5" x14ac:dyDescent="0.2">
      <c r="A106" s="177"/>
      <c r="B106" s="177"/>
      <c r="C106" s="177"/>
      <c r="D106" s="177"/>
      <c r="E106" s="177"/>
    </row>
    <row r="107" spans="1:5" x14ac:dyDescent="0.2">
      <c r="A107" s="177"/>
      <c r="B107" s="177"/>
      <c r="C107" s="177"/>
      <c r="D107" s="177"/>
      <c r="E107" s="177"/>
    </row>
    <row r="108" spans="1:5" x14ac:dyDescent="0.2">
      <c r="A108" s="177"/>
      <c r="B108" s="177"/>
      <c r="C108" s="177"/>
      <c r="D108" s="177"/>
      <c r="E108" s="177"/>
    </row>
    <row r="109" spans="1:5" x14ac:dyDescent="0.2">
      <c r="A109" s="177"/>
      <c r="B109" s="177"/>
      <c r="C109" s="177"/>
      <c r="D109" s="177"/>
      <c r="E109" s="177"/>
    </row>
    <row r="110" spans="1:5" x14ac:dyDescent="0.2">
      <c r="A110" s="177"/>
      <c r="B110" s="177"/>
      <c r="C110" s="177"/>
      <c r="D110" s="177"/>
      <c r="E110" s="177"/>
    </row>
    <row r="111" spans="1:5" x14ac:dyDescent="0.2">
      <c r="A111" s="177"/>
      <c r="B111" s="177"/>
      <c r="C111" s="177"/>
      <c r="D111" s="177"/>
      <c r="E111" s="177"/>
    </row>
    <row r="112" spans="1:5" x14ac:dyDescent="0.2">
      <c r="A112" s="177"/>
      <c r="B112" s="177"/>
      <c r="C112" s="177"/>
      <c r="D112" s="177"/>
      <c r="E112" s="177"/>
    </row>
    <row r="113" spans="1:5" x14ac:dyDescent="0.2">
      <c r="A113" s="177"/>
      <c r="B113" s="177"/>
      <c r="C113" s="177"/>
      <c r="D113" s="177"/>
      <c r="E113" s="177"/>
    </row>
    <row r="114" spans="1:5" x14ac:dyDescent="0.2">
      <c r="A114" s="177"/>
      <c r="B114" s="177"/>
      <c r="C114" s="177"/>
      <c r="D114" s="177"/>
      <c r="E114" s="177"/>
    </row>
    <row r="115" spans="1:5" x14ac:dyDescent="0.2">
      <c r="A115" s="177"/>
      <c r="B115" s="177"/>
      <c r="C115" s="177"/>
      <c r="D115" s="177"/>
      <c r="E115" s="177"/>
    </row>
    <row r="116" spans="1:5" x14ac:dyDescent="0.2">
      <c r="A116" s="177"/>
      <c r="B116" s="177"/>
      <c r="C116" s="177"/>
      <c r="D116" s="177"/>
      <c r="E116" s="177"/>
    </row>
    <row r="117" spans="1:5" x14ac:dyDescent="0.2">
      <c r="A117" s="177"/>
      <c r="B117" s="177"/>
      <c r="C117" s="177"/>
      <c r="D117" s="177"/>
      <c r="E117" s="177"/>
    </row>
    <row r="118" spans="1:5" x14ac:dyDescent="0.2">
      <c r="A118" s="177"/>
      <c r="B118" s="177"/>
      <c r="C118" s="177"/>
      <c r="D118" s="177"/>
      <c r="E118" s="177"/>
    </row>
    <row r="119" spans="1:5" x14ac:dyDescent="0.2">
      <c r="A119" s="177"/>
      <c r="B119" s="177"/>
      <c r="C119" s="177"/>
      <c r="D119" s="177"/>
      <c r="E119" s="177"/>
    </row>
    <row r="120" spans="1:5" x14ac:dyDescent="0.2">
      <c r="A120" s="177"/>
      <c r="B120" s="177"/>
      <c r="C120" s="177"/>
      <c r="D120" s="177"/>
      <c r="E120" s="177"/>
    </row>
    <row r="121" spans="1:5" x14ac:dyDescent="0.2">
      <c r="A121" s="177"/>
      <c r="B121" s="177"/>
      <c r="C121" s="177"/>
      <c r="D121" s="177"/>
      <c r="E121" s="177"/>
    </row>
    <row r="122" spans="1:5" x14ac:dyDescent="0.2">
      <c r="A122" s="177"/>
      <c r="B122" s="177"/>
      <c r="C122" s="177"/>
      <c r="D122" s="177"/>
      <c r="E122" s="177"/>
    </row>
    <row r="123" spans="1:5" x14ac:dyDescent="0.2">
      <c r="A123" s="177"/>
      <c r="B123" s="177"/>
      <c r="C123" s="177"/>
      <c r="D123" s="177"/>
      <c r="E123" s="177"/>
    </row>
    <row r="124" spans="1:5" x14ac:dyDescent="0.2">
      <c r="A124" s="177"/>
      <c r="B124" s="177"/>
      <c r="C124" s="177"/>
      <c r="D124" s="177"/>
      <c r="E124" s="177"/>
    </row>
    <row r="125" spans="1:5" x14ac:dyDescent="0.2">
      <c r="A125" s="177"/>
      <c r="B125" s="177"/>
      <c r="C125" s="177"/>
      <c r="D125" s="177"/>
      <c r="E125" s="177"/>
    </row>
    <row r="126" spans="1:5" x14ac:dyDescent="0.2">
      <c r="A126" s="177"/>
      <c r="B126" s="177"/>
      <c r="C126" s="177"/>
      <c r="D126" s="177"/>
      <c r="E126" s="177"/>
    </row>
    <row r="127" spans="1:5" x14ac:dyDescent="0.2">
      <c r="A127" s="177"/>
      <c r="B127" s="177"/>
      <c r="C127" s="177"/>
      <c r="D127" s="177"/>
      <c r="E127" s="177"/>
    </row>
    <row r="128" spans="1:5" x14ac:dyDescent="0.2">
      <c r="A128" s="177"/>
      <c r="B128" s="177"/>
      <c r="C128" s="177"/>
      <c r="D128" s="177"/>
      <c r="E128" s="177"/>
    </row>
    <row r="129" spans="1:5" x14ac:dyDescent="0.2">
      <c r="A129" s="177"/>
      <c r="B129" s="177"/>
      <c r="C129" s="177"/>
      <c r="D129" s="177"/>
      <c r="E129" s="177"/>
    </row>
    <row r="130" spans="1:5" x14ac:dyDescent="0.2">
      <c r="A130" s="177"/>
      <c r="B130" s="177"/>
      <c r="C130" s="177"/>
      <c r="D130" s="177"/>
      <c r="E130" s="177"/>
    </row>
    <row r="131" spans="1:5" x14ac:dyDescent="0.2">
      <c r="A131" s="177"/>
      <c r="B131" s="177"/>
      <c r="C131" s="177"/>
      <c r="D131" s="177"/>
      <c r="E131" s="177"/>
    </row>
    <row r="132" spans="1:5" x14ac:dyDescent="0.2">
      <c r="A132" s="177"/>
      <c r="B132" s="177"/>
      <c r="C132" s="177"/>
      <c r="D132" s="177"/>
      <c r="E132" s="177"/>
    </row>
    <row r="133" spans="1:5" x14ac:dyDescent="0.2">
      <c r="A133" s="177"/>
      <c r="B133" s="177"/>
      <c r="C133" s="177"/>
      <c r="D133" s="177"/>
      <c r="E133" s="177"/>
    </row>
    <row r="134" spans="1:5" x14ac:dyDescent="0.2">
      <c r="A134" s="177"/>
      <c r="B134" s="177"/>
      <c r="C134" s="177"/>
      <c r="D134" s="177"/>
      <c r="E134" s="177"/>
    </row>
    <row r="135" spans="1:5" x14ac:dyDescent="0.2">
      <c r="A135" s="177"/>
      <c r="B135" s="177"/>
      <c r="C135" s="177"/>
      <c r="D135" s="177"/>
      <c r="E135" s="177"/>
    </row>
    <row r="136" spans="1:5" x14ac:dyDescent="0.2">
      <c r="A136" s="177"/>
      <c r="B136" s="177"/>
      <c r="C136" s="177"/>
      <c r="D136" s="177"/>
      <c r="E136" s="177"/>
    </row>
    <row r="137" spans="1:5" x14ac:dyDescent="0.2">
      <c r="A137" s="177"/>
      <c r="B137" s="177"/>
      <c r="C137" s="177"/>
      <c r="D137" s="177"/>
      <c r="E137" s="177"/>
    </row>
    <row r="138" spans="1:5" x14ac:dyDescent="0.2">
      <c r="A138" s="177"/>
      <c r="B138" s="177"/>
      <c r="C138" s="177"/>
      <c r="D138" s="177"/>
      <c r="E138" s="177"/>
    </row>
    <row r="139" spans="1:5" x14ac:dyDescent="0.2">
      <c r="A139" s="177"/>
      <c r="B139" s="177"/>
      <c r="C139" s="177"/>
      <c r="D139" s="177"/>
      <c r="E139" s="177"/>
    </row>
    <row r="140" spans="1:5" x14ac:dyDescent="0.2">
      <c r="A140" s="177"/>
      <c r="B140" s="177"/>
      <c r="C140" s="177"/>
      <c r="D140" s="177"/>
      <c r="E140" s="177"/>
    </row>
    <row r="141" spans="1:5" x14ac:dyDescent="0.2">
      <c r="A141" s="177"/>
      <c r="B141" s="177"/>
      <c r="C141" s="177"/>
      <c r="D141" s="177"/>
      <c r="E141" s="177"/>
    </row>
    <row r="142" spans="1:5" x14ac:dyDescent="0.2">
      <c r="A142" s="177"/>
      <c r="B142" s="177"/>
      <c r="C142" s="177"/>
      <c r="D142" s="177"/>
      <c r="E142" s="177"/>
    </row>
    <row r="143" spans="1:5" x14ac:dyDescent="0.2">
      <c r="A143" s="177"/>
      <c r="B143" s="177"/>
      <c r="C143" s="177"/>
      <c r="D143" s="177"/>
      <c r="E143" s="177"/>
    </row>
    <row r="144" spans="1:5" x14ac:dyDescent="0.2">
      <c r="A144" s="177"/>
      <c r="B144" s="177"/>
      <c r="C144" s="177"/>
      <c r="D144" s="177"/>
      <c r="E144" s="177"/>
    </row>
    <row r="145" spans="1:5" x14ac:dyDescent="0.2">
      <c r="A145" s="177"/>
      <c r="B145" s="177"/>
      <c r="C145" s="177"/>
      <c r="D145" s="177"/>
      <c r="E145" s="177"/>
    </row>
    <row r="146" spans="1:5" x14ac:dyDescent="0.2">
      <c r="A146" s="177"/>
      <c r="B146" s="177"/>
      <c r="C146" s="177"/>
      <c r="D146" s="177"/>
      <c r="E146" s="177"/>
    </row>
    <row r="147" spans="1:5" x14ac:dyDescent="0.2">
      <c r="A147" s="177"/>
      <c r="B147" s="177"/>
      <c r="C147" s="177"/>
      <c r="D147" s="177"/>
      <c r="E147" s="177"/>
    </row>
    <row r="148" spans="1:5" x14ac:dyDescent="0.2">
      <c r="A148" s="177"/>
      <c r="B148" s="177"/>
      <c r="C148" s="177"/>
      <c r="D148" s="177"/>
      <c r="E148" s="177"/>
    </row>
    <row r="149" spans="1:5" x14ac:dyDescent="0.2">
      <c r="A149" s="177"/>
      <c r="B149" s="177"/>
      <c r="C149" s="177"/>
      <c r="D149" s="177"/>
      <c r="E149" s="177"/>
    </row>
    <row r="150" spans="1:5" x14ac:dyDescent="0.2">
      <c r="A150" s="177"/>
      <c r="B150" s="177"/>
      <c r="C150" s="177"/>
      <c r="D150" s="177"/>
      <c r="E150" s="177"/>
    </row>
    <row r="151" spans="1:5" x14ac:dyDescent="0.2">
      <c r="A151" s="177"/>
      <c r="B151" s="177"/>
      <c r="C151" s="177"/>
      <c r="D151" s="177"/>
      <c r="E151" s="177"/>
    </row>
    <row r="152" spans="1:5" x14ac:dyDescent="0.2">
      <c r="A152" s="177"/>
      <c r="B152" s="177"/>
      <c r="C152" s="177"/>
      <c r="D152" s="177"/>
      <c r="E152" s="177"/>
    </row>
    <row r="153" spans="1:5" x14ac:dyDescent="0.2">
      <c r="A153" s="177"/>
      <c r="B153" s="177"/>
      <c r="C153" s="177"/>
      <c r="D153" s="177"/>
      <c r="E153" s="177"/>
    </row>
    <row r="154" spans="1:5" x14ac:dyDescent="0.2">
      <c r="A154" s="177"/>
      <c r="B154" s="177"/>
      <c r="C154" s="177"/>
      <c r="D154" s="177"/>
      <c r="E154" s="177"/>
    </row>
    <row r="155" spans="1:5" x14ac:dyDescent="0.2">
      <c r="A155" s="177"/>
      <c r="B155" s="177"/>
      <c r="C155" s="177"/>
      <c r="D155" s="177"/>
      <c r="E155" s="177"/>
    </row>
    <row r="156" spans="1:5" x14ac:dyDescent="0.2">
      <c r="A156" s="177"/>
      <c r="B156" s="177"/>
      <c r="C156" s="177"/>
      <c r="D156" s="177"/>
      <c r="E156" s="177"/>
    </row>
    <row r="157" spans="1:5" x14ac:dyDescent="0.2">
      <c r="A157" s="177"/>
      <c r="B157" s="177"/>
      <c r="C157" s="177"/>
      <c r="D157" s="177"/>
      <c r="E157" s="177"/>
    </row>
    <row r="158" spans="1:5" x14ac:dyDescent="0.2">
      <c r="A158" s="177"/>
      <c r="B158" s="177"/>
      <c r="C158" s="177"/>
      <c r="D158" s="177"/>
      <c r="E158" s="177"/>
    </row>
    <row r="159" spans="1:5" x14ac:dyDescent="0.2">
      <c r="A159" s="177"/>
      <c r="B159" s="177"/>
      <c r="C159" s="177"/>
      <c r="D159" s="177"/>
      <c r="E159" s="177"/>
    </row>
  </sheetData>
  <mergeCells count="2">
    <mergeCell ref="D6:D7"/>
    <mergeCell ref="E6:E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rightToLeft="1" topLeftCell="A16" workbookViewId="0">
      <selection sqref="A1:IV65536"/>
    </sheetView>
  </sheetViews>
  <sheetFormatPr defaultRowHeight="12.75" x14ac:dyDescent="0.2"/>
  <cols>
    <col min="1" max="1" width="14.28515625" customWidth="1"/>
    <col min="2" max="2" width="38.28515625" customWidth="1"/>
    <col min="3" max="4" width="14.28515625" customWidth="1"/>
  </cols>
  <sheetData>
    <row r="2" spans="1:4" ht="23.25" x14ac:dyDescent="0.6">
      <c r="A2" s="176" t="s">
        <v>283</v>
      </c>
      <c r="B2" s="177"/>
      <c r="C2" s="177"/>
      <c r="D2" s="177"/>
    </row>
    <row r="3" spans="1:4" ht="24" customHeight="1" x14ac:dyDescent="0.65">
      <c r="A3" s="178" t="s">
        <v>284</v>
      </c>
      <c r="B3" s="179"/>
      <c r="C3" s="179"/>
      <c r="D3" s="179"/>
    </row>
    <row r="4" spans="1:4" ht="21" customHeight="1" x14ac:dyDescent="0.65">
      <c r="A4" s="178" t="s">
        <v>285</v>
      </c>
      <c r="B4" s="179"/>
      <c r="C4" s="179"/>
      <c r="D4" s="179"/>
    </row>
    <row r="5" spans="1:4" ht="21.75" x14ac:dyDescent="0.55000000000000004">
      <c r="A5" s="177"/>
      <c r="B5" s="177"/>
      <c r="C5" s="177"/>
      <c r="D5" s="180" t="s">
        <v>97</v>
      </c>
    </row>
    <row r="6" spans="1:4" s="1" customFormat="1" ht="18.75" customHeight="1" x14ac:dyDescent="0.2">
      <c r="A6" s="86" t="s">
        <v>164</v>
      </c>
      <c r="B6" s="148"/>
      <c r="C6" s="88" t="s">
        <v>79</v>
      </c>
      <c r="D6" s="150"/>
    </row>
    <row r="7" spans="1:4" s="1" customFormat="1" ht="18.75" customHeight="1" x14ac:dyDescent="0.2">
      <c r="A7" s="89" t="s">
        <v>63</v>
      </c>
      <c r="B7" s="90" t="s">
        <v>3</v>
      </c>
      <c r="C7" s="360" t="s">
        <v>4</v>
      </c>
      <c r="D7" s="360" t="s">
        <v>2</v>
      </c>
    </row>
    <row r="8" spans="1:4" s="1" customFormat="1" ht="18.75" customHeight="1" x14ac:dyDescent="0.2">
      <c r="A8" s="92">
        <v>2006</v>
      </c>
      <c r="B8" s="154"/>
      <c r="C8" s="361"/>
      <c r="D8" s="361"/>
    </row>
    <row r="9" spans="1:4" ht="23.25" x14ac:dyDescent="0.6">
      <c r="A9" s="181"/>
      <c r="B9" s="156" t="s">
        <v>268</v>
      </c>
      <c r="C9" s="182"/>
      <c r="D9" s="181"/>
    </row>
    <row r="10" spans="1:4" ht="20.25" customHeight="1" x14ac:dyDescent="0.6">
      <c r="A10" s="183">
        <v>1750277</v>
      </c>
      <c r="B10" s="184" t="s">
        <v>286</v>
      </c>
      <c r="C10" s="187">
        <v>1594114</v>
      </c>
      <c r="D10" s="183">
        <v>3557246</v>
      </c>
    </row>
    <row r="11" spans="1:4" ht="20.25" customHeight="1" x14ac:dyDescent="0.6">
      <c r="A11" s="183">
        <v>47234481</v>
      </c>
      <c r="B11" s="186" t="s">
        <v>287</v>
      </c>
      <c r="C11" s="187">
        <v>20405886</v>
      </c>
      <c r="D11" s="183">
        <v>62630555</v>
      </c>
    </row>
    <row r="12" spans="1:4" ht="23.25" x14ac:dyDescent="0.6">
      <c r="A12" s="188">
        <f>SUM(A10:A11)</f>
        <v>48984758</v>
      </c>
      <c r="B12" s="189" t="s">
        <v>271</v>
      </c>
      <c r="C12" s="190">
        <f>SUM(C10:C11)</f>
        <v>22000000</v>
      </c>
      <c r="D12" s="188">
        <f>SUM(D10:D11)</f>
        <v>66187801</v>
      </c>
    </row>
    <row r="13" spans="1:4" ht="23.25" x14ac:dyDescent="0.6">
      <c r="A13" s="183"/>
      <c r="B13" s="193" t="s">
        <v>272</v>
      </c>
      <c r="C13" s="187"/>
      <c r="D13" s="183"/>
    </row>
    <row r="14" spans="1:4" ht="23.25" x14ac:dyDescent="0.6">
      <c r="A14" s="183"/>
      <c r="B14" s="193" t="s">
        <v>288</v>
      </c>
      <c r="C14" s="187"/>
      <c r="D14" s="183"/>
    </row>
    <row r="15" spans="1:4" ht="20.25" customHeight="1" x14ac:dyDescent="0.6">
      <c r="A15" s="183">
        <v>16749721</v>
      </c>
      <c r="B15" s="195" t="s">
        <v>289</v>
      </c>
      <c r="C15" s="187">
        <v>13000000</v>
      </c>
      <c r="D15" s="183">
        <v>8429013</v>
      </c>
    </row>
    <row r="16" spans="1:4" ht="23.25" x14ac:dyDescent="0.6">
      <c r="A16" s="234">
        <f>SUM(A15:A15)</f>
        <v>16749721</v>
      </c>
      <c r="B16" s="235" t="s">
        <v>290</v>
      </c>
      <c r="C16" s="236">
        <f>SUM(C15:C15)</f>
        <v>13000000</v>
      </c>
      <c r="D16" s="234">
        <f>SUM(D15:D15)</f>
        <v>8429013</v>
      </c>
    </row>
    <row r="17" spans="1:4" ht="23.25" x14ac:dyDescent="0.6">
      <c r="A17" s="237"/>
      <c r="B17" s="156" t="s">
        <v>291</v>
      </c>
      <c r="C17" s="238"/>
      <c r="D17" s="237"/>
    </row>
    <row r="18" spans="1:4" ht="23.25" x14ac:dyDescent="0.6">
      <c r="A18" s="221">
        <v>1390708</v>
      </c>
      <c r="B18" s="195" t="s">
        <v>292</v>
      </c>
      <c r="C18" s="239" t="s">
        <v>60</v>
      </c>
      <c r="D18" s="185">
        <v>11950000</v>
      </c>
    </row>
    <row r="19" spans="1:4" ht="23.25" x14ac:dyDescent="0.6">
      <c r="A19" s="188">
        <f>SUM(A18:A18)</f>
        <v>1390708</v>
      </c>
      <c r="B19" s="189" t="s">
        <v>293</v>
      </c>
      <c r="C19" s="239">
        <f>SUM(C18:C18)</f>
        <v>0</v>
      </c>
      <c r="D19" s="188">
        <f>SUM(D18:D18)</f>
        <v>11950000</v>
      </c>
    </row>
    <row r="20" spans="1:4" ht="23.25" x14ac:dyDescent="0.6">
      <c r="A20" s="188">
        <f>SUM(A16+A19)</f>
        <v>18140429</v>
      </c>
      <c r="B20" s="189" t="s">
        <v>274</v>
      </c>
      <c r="C20" s="188">
        <f>SUM(C16+C19)</f>
        <v>13000000</v>
      </c>
      <c r="D20" s="188">
        <f>SUM(D16+D19)</f>
        <v>20379013</v>
      </c>
    </row>
    <row r="21" spans="1:4" ht="23.25" x14ac:dyDescent="0.6">
      <c r="A21" s="196"/>
      <c r="B21" s="197"/>
      <c r="C21" s="198"/>
      <c r="D21" s="198"/>
    </row>
    <row r="34" spans="1:4" x14ac:dyDescent="0.2">
      <c r="A34" s="368" t="s">
        <v>294</v>
      </c>
      <c r="B34" s="369"/>
      <c r="C34" s="369"/>
      <c r="D34" s="369"/>
    </row>
    <row r="46" spans="1:4" ht="17.25" customHeight="1" x14ac:dyDescent="0.2">
      <c r="B46" s="79"/>
    </row>
  </sheetData>
  <mergeCells count="3">
    <mergeCell ref="C7:C8"/>
    <mergeCell ref="D7:D8"/>
    <mergeCell ref="A34:D34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rightToLeft="1" topLeftCell="A79" workbookViewId="0">
      <selection activeCell="B17" sqref="B17"/>
    </sheetView>
  </sheetViews>
  <sheetFormatPr defaultRowHeight="12.75" x14ac:dyDescent="0.2"/>
  <cols>
    <col min="1" max="1" width="14.28515625" customWidth="1"/>
    <col min="2" max="2" width="45.85546875" customWidth="1"/>
    <col min="3" max="3" width="14.28515625" customWidth="1"/>
    <col min="4" max="4" width="14.5703125" customWidth="1"/>
  </cols>
  <sheetData>
    <row r="1" spans="1:4" s="1" customFormat="1" ht="15" customHeight="1" x14ac:dyDescent="0.2">
      <c r="A1" s="81" t="s">
        <v>295</v>
      </c>
      <c r="B1" s="82"/>
      <c r="C1" s="82"/>
      <c r="D1" s="82"/>
    </row>
    <row r="2" spans="1:4" s="1" customFormat="1" ht="21" customHeight="1" x14ac:dyDescent="0.2">
      <c r="A2" s="83" t="s">
        <v>296</v>
      </c>
      <c r="B2" s="4"/>
      <c r="C2" s="4"/>
      <c r="D2" s="4"/>
    </row>
    <row r="3" spans="1:4" s="1" customFormat="1" ht="19.5" customHeight="1" x14ac:dyDescent="0.2">
      <c r="A3" s="83" t="s">
        <v>297</v>
      </c>
      <c r="B3" s="4"/>
      <c r="C3" s="4"/>
      <c r="D3" s="4"/>
    </row>
    <row r="4" spans="1:4" s="1" customFormat="1" ht="15.75" customHeight="1" x14ac:dyDescent="0.2">
      <c r="A4" s="241"/>
      <c r="B4" s="82"/>
      <c r="C4" s="82"/>
      <c r="D4" s="10" t="s">
        <v>97</v>
      </c>
    </row>
    <row r="5" spans="1:4" s="1" customFormat="1" ht="18.75" customHeight="1" x14ac:dyDescent="0.2">
      <c r="A5" s="86" t="s">
        <v>2</v>
      </c>
      <c r="B5" s="87"/>
      <c r="C5" s="242" t="s">
        <v>79</v>
      </c>
      <c r="D5" s="51"/>
    </row>
    <row r="6" spans="1:4" s="1" customFormat="1" ht="16.5" customHeight="1" x14ac:dyDescent="0.2">
      <c r="A6" s="89" t="s">
        <v>63</v>
      </c>
      <c r="B6" s="90" t="s">
        <v>3</v>
      </c>
      <c r="C6" s="360" t="s">
        <v>4</v>
      </c>
      <c r="D6" s="360" t="s">
        <v>2</v>
      </c>
    </row>
    <row r="7" spans="1:4" s="1" customFormat="1" ht="15" customHeight="1" x14ac:dyDescent="0.2">
      <c r="A7" s="92">
        <v>2006</v>
      </c>
      <c r="B7" s="243"/>
      <c r="C7" s="361"/>
      <c r="D7" s="361"/>
    </row>
    <row r="8" spans="1:4" s="1" customFormat="1" ht="21" customHeight="1" x14ac:dyDescent="0.2">
      <c r="A8" s="94">
        <v>136552375</v>
      </c>
      <c r="B8" s="244" t="s">
        <v>98</v>
      </c>
      <c r="C8" s="245">
        <v>57841000</v>
      </c>
      <c r="D8" s="94">
        <v>146440225</v>
      </c>
    </row>
    <row r="9" spans="1:4" s="1" customFormat="1" ht="21" customHeight="1" x14ac:dyDescent="0.2">
      <c r="A9" s="97">
        <v>1181763</v>
      </c>
      <c r="B9" s="98" t="s">
        <v>99</v>
      </c>
      <c r="C9" s="101">
        <v>1093000</v>
      </c>
      <c r="D9" s="97">
        <v>1108762</v>
      </c>
    </row>
    <row r="10" spans="1:4" s="1" customFormat="1" ht="21" customHeight="1" x14ac:dyDescent="0.2">
      <c r="A10" s="97">
        <v>462016</v>
      </c>
      <c r="B10" s="98" t="s">
        <v>100</v>
      </c>
      <c r="C10" s="101">
        <v>577000</v>
      </c>
      <c r="D10" s="97">
        <v>373198</v>
      </c>
    </row>
    <row r="11" spans="1:4" s="1" customFormat="1" ht="21" customHeight="1" x14ac:dyDescent="0.2">
      <c r="A11" s="97">
        <v>712718</v>
      </c>
      <c r="B11" s="98" t="s">
        <v>168</v>
      </c>
      <c r="C11" s="101">
        <v>540000</v>
      </c>
      <c r="D11" s="97">
        <v>1382375</v>
      </c>
    </row>
    <row r="12" spans="1:4" s="1" customFormat="1" ht="21" customHeight="1" x14ac:dyDescent="0.2">
      <c r="A12" s="97">
        <v>1176350</v>
      </c>
      <c r="B12" s="98" t="s">
        <v>101</v>
      </c>
      <c r="C12" s="101">
        <v>1393000</v>
      </c>
      <c r="D12" s="97">
        <v>1318842</v>
      </c>
    </row>
    <row r="13" spans="1:4" s="1" customFormat="1" ht="21" customHeight="1" x14ac:dyDescent="0.2">
      <c r="A13" s="97">
        <v>10966932</v>
      </c>
      <c r="B13" s="98" t="s">
        <v>102</v>
      </c>
      <c r="C13" s="101">
        <v>9941000</v>
      </c>
      <c r="D13" s="97">
        <v>16404540</v>
      </c>
    </row>
    <row r="14" spans="1:4" s="1" customFormat="1" ht="21" customHeight="1" x14ac:dyDescent="0.2">
      <c r="A14" s="97">
        <v>25052363</v>
      </c>
      <c r="B14" s="98" t="s">
        <v>103</v>
      </c>
      <c r="C14" s="101">
        <v>27100000</v>
      </c>
      <c r="D14" s="97">
        <v>32358004</v>
      </c>
    </row>
    <row r="15" spans="1:4" s="1" customFormat="1" ht="21" customHeight="1" x14ac:dyDescent="0.2">
      <c r="A15" s="97">
        <v>16785396</v>
      </c>
      <c r="B15" s="98" t="s">
        <v>104</v>
      </c>
      <c r="C15" s="101">
        <v>16757000</v>
      </c>
      <c r="D15" s="97">
        <v>19053190</v>
      </c>
    </row>
    <row r="16" spans="1:4" s="1" customFormat="1" ht="21" customHeight="1" x14ac:dyDescent="0.2">
      <c r="A16" s="97">
        <v>17713664</v>
      </c>
      <c r="B16" s="98" t="s">
        <v>105</v>
      </c>
      <c r="C16" s="101">
        <v>15879000</v>
      </c>
      <c r="D16" s="97">
        <v>24368552</v>
      </c>
    </row>
    <row r="17" spans="1:4" s="1" customFormat="1" ht="21" customHeight="1" x14ac:dyDescent="0.2">
      <c r="A17" s="97">
        <v>11914946</v>
      </c>
      <c r="B17" s="98" t="s">
        <v>106</v>
      </c>
      <c r="C17" s="101">
        <v>7889000</v>
      </c>
      <c r="D17" s="97">
        <v>8471107</v>
      </c>
    </row>
    <row r="18" spans="1:4" s="1" customFormat="1" ht="21" customHeight="1" x14ac:dyDescent="0.2">
      <c r="A18" s="97">
        <v>3794293</v>
      </c>
      <c r="B18" s="98" t="s">
        <v>107</v>
      </c>
      <c r="C18" s="101">
        <v>3896000</v>
      </c>
      <c r="D18" s="97">
        <v>3596152</v>
      </c>
    </row>
    <row r="19" spans="1:4" s="1" customFormat="1" ht="21" customHeight="1" x14ac:dyDescent="0.2">
      <c r="A19" s="97">
        <v>20699564</v>
      </c>
      <c r="B19" s="98" t="s">
        <v>108</v>
      </c>
      <c r="C19" s="101">
        <v>21049000</v>
      </c>
      <c r="D19" s="97">
        <v>23479915</v>
      </c>
    </row>
    <row r="20" spans="1:4" s="1" customFormat="1" ht="21" customHeight="1" x14ac:dyDescent="0.2">
      <c r="A20" s="97">
        <v>16714121</v>
      </c>
      <c r="B20" s="98" t="s">
        <v>109</v>
      </c>
      <c r="C20" s="101">
        <v>17783000</v>
      </c>
      <c r="D20" s="97">
        <v>19337725</v>
      </c>
    </row>
    <row r="21" spans="1:4" s="1" customFormat="1" ht="21" customHeight="1" x14ac:dyDescent="0.2">
      <c r="A21" s="97">
        <v>199382104</v>
      </c>
      <c r="B21" s="98" t="s">
        <v>110</v>
      </c>
      <c r="C21" s="101">
        <v>200803000</v>
      </c>
      <c r="D21" s="97">
        <v>228527950</v>
      </c>
    </row>
    <row r="22" spans="1:4" s="1" customFormat="1" ht="21" customHeight="1" x14ac:dyDescent="0.2">
      <c r="A22" s="97">
        <v>406463399</v>
      </c>
      <c r="B22" s="98" t="s">
        <v>111</v>
      </c>
      <c r="C22" s="101">
        <v>435444000</v>
      </c>
      <c r="D22" s="97">
        <v>474487597</v>
      </c>
    </row>
    <row r="23" spans="1:4" s="1" customFormat="1" ht="21" customHeight="1" x14ac:dyDescent="0.2">
      <c r="A23" s="97">
        <v>41213435</v>
      </c>
      <c r="B23" s="98" t="s">
        <v>112</v>
      </c>
      <c r="C23" s="101">
        <v>39697000</v>
      </c>
      <c r="D23" s="97">
        <v>41230427</v>
      </c>
    </row>
    <row r="24" spans="1:4" s="1" customFormat="1" ht="21" customHeight="1" x14ac:dyDescent="0.2">
      <c r="A24" s="97">
        <v>6720842</v>
      </c>
      <c r="B24" s="98" t="s">
        <v>201</v>
      </c>
      <c r="C24" s="101">
        <v>3780000</v>
      </c>
      <c r="D24" s="97">
        <v>4485039</v>
      </c>
    </row>
    <row r="25" spans="1:4" s="1" customFormat="1" ht="21" customHeight="1" x14ac:dyDescent="0.2">
      <c r="A25" s="97">
        <v>24645780</v>
      </c>
      <c r="B25" s="98" t="s">
        <v>298</v>
      </c>
      <c r="C25" s="101">
        <v>20688000</v>
      </c>
      <c r="D25" s="97">
        <v>23392424</v>
      </c>
    </row>
    <row r="26" spans="1:4" s="1" customFormat="1" ht="21" customHeight="1" x14ac:dyDescent="0.2">
      <c r="A26" s="97">
        <v>88291243</v>
      </c>
      <c r="B26" s="98" t="s">
        <v>299</v>
      </c>
      <c r="C26" s="101">
        <v>40513000</v>
      </c>
      <c r="D26" s="97">
        <v>100752155</v>
      </c>
    </row>
    <row r="27" spans="1:4" s="1" customFormat="1" ht="21" customHeight="1" x14ac:dyDescent="0.2">
      <c r="A27" s="97">
        <v>43368038</v>
      </c>
      <c r="B27" s="98" t="s">
        <v>300</v>
      </c>
      <c r="C27" s="101">
        <v>40308000</v>
      </c>
      <c r="D27" s="97">
        <v>49920567</v>
      </c>
    </row>
    <row r="28" spans="1:4" s="1" customFormat="1" ht="21" customHeight="1" x14ac:dyDescent="0.2">
      <c r="A28" s="97">
        <v>2986888</v>
      </c>
      <c r="B28" s="98" t="s">
        <v>117</v>
      </c>
      <c r="C28" s="101">
        <v>293000</v>
      </c>
      <c r="D28" s="97">
        <v>868200</v>
      </c>
    </row>
    <row r="29" spans="1:4" s="1" customFormat="1" ht="21" customHeight="1" x14ac:dyDescent="0.2">
      <c r="A29" s="97">
        <v>34858963</v>
      </c>
      <c r="B29" s="98" t="s">
        <v>118</v>
      </c>
      <c r="C29" s="101">
        <v>35718000</v>
      </c>
      <c r="D29" s="97">
        <v>41557396</v>
      </c>
    </row>
    <row r="30" spans="1:4" s="1" customFormat="1" ht="21" customHeight="1" x14ac:dyDescent="0.2">
      <c r="A30" s="97">
        <v>1813739</v>
      </c>
      <c r="B30" s="98" t="s">
        <v>119</v>
      </c>
      <c r="C30" s="101">
        <v>1770000</v>
      </c>
      <c r="D30" s="97">
        <v>1973830</v>
      </c>
    </row>
    <row r="31" spans="1:4" s="1" customFormat="1" ht="21" customHeight="1" x14ac:dyDescent="0.2">
      <c r="A31" s="97">
        <v>753985</v>
      </c>
      <c r="B31" s="66" t="s">
        <v>166</v>
      </c>
      <c r="C31" s="101">
        <v>688000</v>
      </c>
      <c r="D31" s="97">
        <v>777980</v>
      </c>
    </row>
    <row r="32" spans="1:4" s="1" customFormat="1" ht="21" customHeight="1" x14ac:dyDescent="0.2">
      <c r="A32" s="97">
        <v>133198</v>
      </c>
      <c r="B32" s="98" t="s">
        <v>121</v>
      </c>
      <c r="C32" s="101">
        <v>189000</v>
      </c>
      <c r="D32" s="97">
        <v>143895</v>
      </c>
    </row>
    <row r="33" spans="1:4" s="1" customFormat="1" ht="21" customHeight="1" x14ac:dyDescent="0.2">
      <c r="A33" s="97">
        <v>168994</v>
      </c>
      <c r="B33" s="98" t="s">
        <v>122</v>
      </c>
      <c r="C33" s="101">
        <v>180000</v>
      </c>
      <c r="D33" s="97">
        <v>187383</v>
      </c>
    </row>
    <row r="34" spans="1:4" s="1" customFormat="1" ht="21" customHeight="1" x14ac:dyDescent="0.2">
      <c r="A34" s="97">
        <v>3488841</v>
      </c>
      <c r="B34" s="98" t="s">
        <v>123</v>
      </c>
      <c r="C34" s="101">
        <v>3517000</v>
      </c>
      <c r="D34" s="97">
        <v>3594806</v>
      </c>
    </row>
    <row r="35" spans="1:4" s="1" customFormat="1" ht="21" customHeight="1" x14ac:dyDescent="0.2">
      <c r="A35" s="105">
        <v>2824744</v>
      </c>
      <c r="B35" s="246" t="s">
        <v>301</v>
      </c>
      <c r="C35" s="247">
        <v>2721000</v>
      </c>
      <c r="D35" s="105">
        <v>3090466</v>
      </c>
    </row>
    <row r="36" spans="1:4" s="1" customFormat="1" ht="15" customHeight="1" x14ac:dyDescent="0.2">
      <c r="A36" s="365"/>
      <c r="B36" s="365"/>
      <c r="C36" s="365"/>
      <c r="D36" s="365"/>
    </row>
    <row r="37" spans="1:4" s="1" customFormat="1" ht="15" customHeight="1" x14ac:dyDescent="0.2">
      <c r="A37"/>
      <c r="B37"/>
      <c r="C37"/>
      <c r="D37"/>
    </row>
    <row r="38" spans="1:4" s="1" customFormat="1" ht="15" customHeight="1" x14ac:dyDescent="0.2">
      <c r="A38"/>
      <c r="B38"/>
      <c r="C38"/>
      <c r="D38"/>
    </row>
    <row r="39" spans="1:4" s="1" customFormat="1" ht="15" customHeight="1" x14ac:dyDescent="0.2">
      <c r="A39" s="371" t="s">
        <v>302</v>
      </c>
      <c r="B39" s="371"/>
      <c r="C39" s="371"/>
      <c r="D39" s="371"/>
    </row>
    <row r="40" spans="1:4" s="1" customFormat="1" ht="15" customHeight="1" x14ac:dyDescent="0.2">
      <c r="A40"/>
      <c r="B40"/>
      <c r="C40"/>
      <c r="D40"/>
    </row>
    <row r="41" spans="1:4" s="1" customFormat="1" ht="15" customHeight="1" x14ac:dyDescent="0.2">
      <c r="A41"/>
      <c r="C41"/>
      <c r="D41"/>
    </row>
    <row r="42" spans="1:4" s="1" customFormat="1" ht="15" customHeight="1" x14ac:dyDescent="0.2">
      <c r="A42"/>
      <c r="B42"/>
      <c r="C42"/>
      <c r="D42"/>
    </row>
    <row r="43" spans="1:4" s="1" customFormat="1" ht="15" customHeight="1" x14ac:dyDescent="0.2">
      <c r="A43"/>
      <c r="B43"/>
      <c r="C43"/>
      <c r="D43"/>
    </row>
    <row r="44" spans="1:4" s="1" customFormat="1" ht="32.25" customHeight="1" x14ac:dyDescent="0.2">
      <c r="A44"/>
      <c r="B44"/>
      <c r="C44"/>
      <c r="D44"/>
    </row>
    <row r="45" spans="1:4" s="1" customFormat="1" ht="23.25" customHeight="1" x14ac:dyDescent="0.2">
      <c r="A45"/>
      <c r="B45"/>
      <c r="C45"/>
      <c r="D45"/>
    </row>
    <row r="46" spans="1:4" s="1" customFormat="1" ht="15" customHeight="1" x14ac:dyDescent="0.2">
      <c r="A46"/>
      <c r="B46"/>
      <c r="C46"/>
      <c r="D46"/>
    </row>
    <row r="47" spans="1:4" ht="21" customHeight="1" x14ac:dyDescent="0.2">
      <c r="A47" s="81" t="s">
        <v>303</v>
      </c>
      <c r="B47" s="82"/>
      <c r="C47" s="82"/>
      <c r="D47" s="82"/>
    </row>
    <row r="48" spans="1:4" ht="21.75" customHeight="1" x14ac:dyDescent="0.2">
      <c r="A48" s="139" t="s">
        <v>304</v>
      </c>
      <c r="B48" s="4"/>
      <c r="C48" s="4"/>
      <c r="D48" s="4"/>
    </row>
    <row r="49" spans="1:4" ht="19.5" customHeight="1" x14ac:dyDescent="0.2">
      <c r="A49" s="83" t="s">
        <v>305</v>
      </c>
      <c r="B49" s="4"/>
      <c r="C49" s="4"/>
      <c r="D49" s="4"/>
    </row>
    <row r="50" spans="1:4" ht="20.25" customHeight="1" x14ac:dyDescent="0.2">
      <c r="A50" s="241"/>
      <c r="B50" s="82"/>
      <c r="C50" s="82"/>
      <c r="D50" s="10" t="s">
        <v>97</v>
      </c>
    </row>
    <row r="51" spans="1:4" ht="19.5" customHeight="1" x14ac:dyDescent="0.2">
      <c r="A51" s="86" t="s">
        <v>2</v>
      </c>
      <c r="B51" s="87"/>
      <c r="C51" s="242" t="s">
        <v>79</v>
      </c>
      <c r="D51" s="51"/>
    </row>
    <row r="52" spans="1:4" ht="20.25" customHeight="1" x14ac:dyDescent="0.2">
      <c r="A52" s="89" t="s">
        <v>63</v>
      </c>
      <c r="B52" s="90" t="s">
        <v>3</v>
      </c>
      <c r="C52" s="360" t="s">
        <v>4</v>
      </c>
      <c r="D52" s="360" t="s">
        <v>164</v>
      </c>
    </row>
    <row r="53" spans="1:4" ht="21" customHeight="1" x14ac:dyDescent="0.2">
      <c r="A53" s="110">
        <v>2006</v>
      </c>
      <c r="B53" s="249"/>
      <c r="C53" s="361"/>
      <c r="D53" s="361"/>
    </row>
    <row r="54" spans="1:4" ht="18.75" customHeight="1" x14ac:dyDescent="0.2">
      <c r="A54" s="97">
        <v>507508</v>
      </c>
      <c r="B54" s="98" t="s">
        <v>125</v>
      </c>
      <c r="C54" s="101">
        <v>471000</v>
      </c>
      <c r="D54" s="97">
        <v>763464</v>
      </c>
    </row>
    <row r="55" spans="1:4" ht="18.75" customHeight="1" x14ac:dyDescent="0.2">
      <c r="A55" s="97">
        <v>84286526</v>
      </c>
      <c r="B55" s="169" t="s">
        <v>126</v>
      </c>
      <c r="C55" s="101">
        <v>91513000</v>
      </c>
      <c r="D55" s="97">
        <v>99420226</v>
      </c>
    </row>
    <row r="56" spans="1:4" ht="18.75" customHeight="1" x14ac:dyDescent="0.2">
      <c r="A56" s="97">
        <v>6934421</v>
      </c>
      <c r="B56" s="98" t="s">
        <v>306</v>
      </c>
      <c r="C56" s="101">
        <v>6730000</v>
      </c>
      <c r="D56" s="97">
        <v>8353136</v>
      </c>
    </row>
    <row r="57" spans="1:4" ht="18.75" customHeight="1" x14ac:dyDescent="0.2">
      <c r="A57" s="97">
        <v>48448690</v>
      </c>
      <c r="B57" s="98" t="s">
        <v>307</v>
      </c>
      <c r="C57" s="101">
        <v>5747000</v>
      </c>
      <c r="D57" s="97">
        <v>31802092</v>
      </c>
    </row>
    <row r="58" spans="1:4" ht="18.75" customHeight="1" x14ac:dyDescent="0.2">
      <c r="A58" s="97">
        <v>10311277</v>
      </c>
      <c r="B58" s="98" t="s">
        <v>129</v>
      </c>
      <c r="C58" s="101">
        <v>8836000</v>
      </c>
      <c r="D58" s="97">
        <v>11809110</v>
      </c>
    </row>
    <row r="59" spans="1:4" ht="18.75" customHeight="1" x14ac:dyDescent="0.2">
      <c r="A59" s="97">
        <v>665059</v>
      </c>
      <c r="B59" s="98" t="s">
        <v>130</v>
      </c>
      <c r="C59" s="101">
        <v>479000</v>
      </c>
      <c r="D59" s="97">
        <v>677923</v>
      </c>
    </row>
    <row r="60" spans="1:4" ht="21" customHeight="1" x14ac:dyDescent="0.2">
      <c r="A60" s="97">
        <v>34295737</v>
      </c>
      <c r="B60" s="98" t="s">
        <v>180</v>
      </c>
      <c r="C60" s="101">
        <v>29567000</v>
      </c>
      <c r="D60" s="97">
        <v>34753132</v>
      </c>
    </row>
    <row r="61" spans="1:4" ht="21" customHeight="1" x14ac:dyDescent="0.2">
      <c r="A61" s="97">
        <v>232358381</v>
      </c>
      <c r="B61" s="66" t="s">
        <v>308</v>
      </c>
      <c r="C61" s="101">
        <v>57000000</v>
      </c>
      <c r="D61" s="97">
        <v>168553211</v>
      </c>
    </row>
    <row r="62" spans="1:4" ht="21" customHeight="1" x14ac:dyDescent="0.2">
      <c r="A62" s="97">
        <v>4012037</v>
      </c>
      <c r="B62" s="98" t="s">
        <v>309</v>
      </c>
      <c r="C62" s="113">
        <v>4217000</v>
      </c>
      <c r="D62" s="97">
        <v>5689764</v>
      </c>
    </row>
    <row r="63" spans="1:4" ht="21" customHeight="1" x14ac:dyDescent="0.2">
      <c r="A63" s="97">
        <v>7648337</v>
      </c>
      <c r="B63" s="66" t="s">
        <v>310</v>
      </c>
      <c r="C63" s="113">
        <v>9500000</v>
      </c>
      <c r="D63" s="97">
        <v>11420715</v>
      </c>
    </row>
    <row r="64" spans="1:4" ht="21" customHeight="1" x14ac:dyDescent="0.2">
      <c r="A64" s="97">
        <v>17151807</v>
      </c>
      <c r="B64" s="66" t="s">
        <v>139</v>
      </c>
      <c r="C64" s="113">
        <v>14939000</v>
      </c>
      <c r="D64" s="97">
        <v>20544349</v>
      </c>
    </row>
    <row r="65" spans="1:4" ht="21" customHeight="1" x14ac:dyDescent="0.2">
      <c r="A65" s="97">
        <v>2133718</v>
      </c>
      <c r="B65" s="66" t="s">
        <v>140</v>
      </c>
      <c r="C65" s="100">
        <v>2265000</v>
      </c>
      <c r="D65" s="97">
        <v>2908042</v>
      </c>
    </row>
    <row r="66" spans="1:4" ht="21" customHeight="1" x14ac:dyDescent="0.2">
      <c r="A66" s="97">
        <v>3326710</v>
      </c>
      <c r="B66" s="66" t="s">
        <v>311</v>
      </c>
      <c r="C66" s="100">
        <v>3147000</v>
      </c>
      <c r="D66" s="97">
        <v>4216309</v>
      </c>
    </row>
    <row r="67" spans="1:4" ht="17.25" customHeight="1" x14ac:dyDescent="0.2">
      <c r="A67" s="97">
        <v>4961434</v>
      </c>
      <c r="B67" s="66" t="s">
        <v>142</v>
      </c>
      <c r="C67" s="100">
        <v>5259000</v>
      </c>
      <c r="D67" s="97">
        <v>5898788</v>
      </c>
    </row>
    <row r="68" spans="1:4" ht="17.25" customHeight="1" x14ac:dyDescent="0.2">
      <c r="A68" s="97">
        <v>321700</v>
      </c>
      <c r="B68" s="66" t="s">
        <v>143</v>
      </c>
      <c r="C68" s="100">
        <v>439000</v>
      </c>
      <c r="D68" s="97">
        <v>387459</v>
      </c>
    </row>
    <row r="69" spans="1:4" ht="17.25" customHeight="1" x14ac:dyDescent="0.2">
      <c r="A69" s="97">
        <v>1538531</v>
      </c>
      <c r="B69" s="66" t="s">
        <v>144</v>
      </c>
      <c r="C69" s="100">
        <v>1464000</v>
      </c>
      <c r="D69" s="97">
        <v>1911323</v>
      </c>
    </row>
    <row r="70" spans="1:4" ht="17.25" customHeight="1" x14ac:dyDescent="0.2">
      <c r="A70" s="97">
        <v>110819466</v>
      </c>
      <c r="B70" s="66" t="s">
        <v>312</v>
      </c>
      <c r="C70" s="100">
        <v>96074000</v>
      </c>
      <c r="D70" s="97">
        <v>129561298</v>
      </c>
    </row>
    <row r="71" spans="1:4" ht="17.25" customHeight="1" x14ac:dyDescent="0.2">
      <c r="A71" s="97">
        <v>3654761</v>
      </c>
      <c r="B71" s="66" t="s">
        <v>145</v>
      </c>
      <c r="C71" s="100">
        <v>3318000</v>
      </c>
      <c r="D71" s="97">
        <v>3390042</v>
      </c>
    </row>
    <row r="72" spans="1:4" ht="17.25" customHeight="1" x14ac:dyDescent="0.2">
      <c r="A72" s="97">
        <v>50000</v>
      </c>
      <c r="B72" s="66" t="s">
        <v>313</v>
      </c>
      <c r="C72" s="100">
        <v>50000</v>
      </c>
      <c r="D72" s="97">
        <v>351367</v>
      </c>
    </row>
    <row r="73" spans="1:4" ht="17.25" customHeight="1" x14ac:dyDescent="0.2">
      <c r="A73" s="117" t="s">
        <v>60</v>
      </c>
      <c r="B73" s="66" t="s">
        <v>314</v>
      </c>
      <c r="C73" s="117" t="s">
        <v>60</v>
      </c>
      <c r="D73" s="97">
        <v>269115</v>
      </c>
    </row>
    <row r="74" spans="1:4" ht="17.25" customHeight="1" x14ac:dyDescent="0.2">
      <c r="A74" s="97">
        <v>3999533</v>
      </c>
      <c r="B74" s="66" t="s">
        <v>315</v>
      </c>
      <c r="C74" s="117" t="s">
        <v>60</v>
      </c>
      <c r="D74" s="97">
        <v>4536015</v>
      </c>
    </row>
    <row r="75" spans="1:4" ht="17.25" customHeight="1" x14ac:dyDescent="0.2">
      <c r="A75" s="97">
        <v>189377</v>
      </c>
      <c r="B75" s="66" t="s">
        <v>182</v>
      </c>
      <c r="C75" s="100">
        <v>150000</v>
      </c>
      <c r="D75" s="97">
        <v>173690</v>
      </c>
    </row>
    <row r="76" spans="1:4" ht="17.25" customHeight="1" x14ac:dyDescent="0.2">
      <c r="A76" s="97">
        <v>7780</v>
      </c>
      <c r="B76" s="66" t="s">
        <v>316</v>
      </c>
      <c r="C76" s="117" t="s">
        <v>60</v>
      </c>
      <c r="D76" s="97">
        <v>17679</v>
      </c>
    </row>
    <row r="77" spans="1:4" ht="17.25" customHeight="1" x14ac:dyDescent="0.2">
      <c r="A77" s="97">
        <v>36589691</v>
      </c>
      <c r="B77" s="66" t="s">
        <v>147</v>
      </c>
      <c r="C77" s="100">
        <v>42088000</v>
      </c>
      <c r="D77" s="97">
        <v>42391940</v>
      </c>
    </row>
    <row r="78" spans="1:4" ht="17.25" customHeight="1" x14ac:dyDescent="0.2">
      <c r="A78" s="117" t="s">
        <v>60</v>
      </c>
      <c r="B78" s="66" t="s">
        <v>317</v>
      </c>
      <c r="C78" s="117" t="s">
        <v>60</v>
      </c>
      <c r="D78" s="97">
        <v>36256334</v>
      </c>
    </row>
    <row r="79" spans="1:4" ht="19.5" customHeight="1" x14ac:dyDescent="0.2">
      <c r="A79" s="117" t="s">
        <v>60</v>
      </c>
      <c r="B79" s="66" t="s">
        <v>157</v>
      </c>
      <c r="C79" s="101">
        <v>211700000</v>
      </c>
      <c r="D79" s="117" t="s">
        <v>60</v>
      </c>
    </row>
    <row r="80" spans="1:4" ht="20.25" customHeight="1" x14ac:dyDescent="0.2">
      <c r="A80" s="118">
        <f>SUM(A8:A35,A54:A79)</f>
        <v>1735053175</v>
      </c>
      <c r="B80" s="174" t="s">
        <v>158</v>
      </c>
      <c r="C80" s="120">
        <f>SUM(C8:C79)</f>
        <v>1603000000</v>
      </c>
      <c r="D80" s="118">
        <f>SUM(D8:D79)</f>
        <v>1898739225</v>
      </c>
    </row>
    <row r="81" spans="1:4" ht="21.75" customHeight="1" x14ac:dyDescent="0.2">
      <c r="A81" s="250"/>
      <c r="B81" s="133"/>
      <c r="C81" s="133"/>
      <c r="D81" s="133"/>
    </row>
    <row r="82" spans="1:4" ht="18" customHeight="1" x14ac:dyDescent="0.2">
      <c r="A82" s="370"/>
      <c r="B82" s="370"/>
      <c r="C82" s="370"/>
      <c r="D82" s="370"/>
    </row>
    <row r="83" spans="1:4" ht="18" customHeight="1" x14ac:dyDescent="0.2">
      <c r="A83" s="370"/>
      <c r="B83" s="370"/>
      <c r="C83" s="370"/>
      <c r="D83" s="370"/>
    </row>
    <row r="84" spans="1:4" ht="18" customHeight="1" x14ac:dyDescent="0.2">
      <c r="A84" s="370"/>
      <c r="B84" s="370"/>
      <c r="C84" s="370"/>
      <c r="D84" s="370"/>
    </row>
    <row r="86" spans="1:4" x14ac:dyDescent="0.2">
      <c r="A86" s="371" t="s">
        <v>318</v>
      </c>
      <c r="B86" s="371"/>
      <c r="C86" s="371"/>
      <c r="D86" s="371"/>
    </row>
  </sheetData>
  <mergeCells count="10">
    <mergeCell ref="A82:D82"/>
    <mergeCell ref="A83:D83"/>
    <mergeCell ref="A84:D84"/>
    <mergeCell ref="A86:D86"/>
    <mergeCell ref="C6:C7"/>
    <mergeCell ref="D6:D7"/>
    <mergeCell ref="A36:D36"/>
    <mergeCell ref="A39:D39"/>
    <mergeCell ref="C52:C53"/>
    <mergeCell ref="D52:D53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0"/>
  <sheetViews>
    <sheetView rightToLeft="1" topLeftCell="A34" workbookViewId="0">
      <selection sqref="A1:IV65536"/>
    </sheetView>
  </sheetViews>
  <sheetFormatPr defaultRowHeight="12.75" x14ac:dyDescent="0.2"/>
  <cols>
    <col min="1" max="1" width="14.140625" customWidth="1"/>
    <col min="2" max="2" width="51.5703125" customWidth="1"/>
    <col min="3" max="4" width="14.28515625" customWidth="1"/>
  </cols>
  <sheetData>
    <row r="2" spans="1:4" s="1" customFormat="1" ht="15" customHeight="1" x14ac:dyDescent="0.2">
      <c r="A2" s="81" t="s">
        <v>319</v>
      </c>
      <c r="B2" s="82"/>
      <c r="C2" s="82"/>
      <c r="D2" s="82"/>
    </row>
    <row r="3" spans="1:4" s="1" customFormat="1" ht="18" customHeight="1" x14ac:dyDescent="0.2">
      <c r="A3" s="83" t="s">
        <v>320</v>
      </c>
      <c r="B3" s="4"/>
      <c r="C3" s="4"/>
      <c r="D3" s="4"/>
    </row>
    <row r="4" spans="1:4" s="1" customFormat="1" ht="18" customHeight="1" x14ac:dyDescent="0.2">
      <c r="A4" s="83" t="s">
        <v>278</v>
      </c>
      <c r="B4" s="4"/>
      <c r="C4" s="4"/>
      <c r="D4" s="4"/>
    </row>
    <row r="5" spans="1:4" s="1" customFormat="1" ht="16.5" customHeight="1" x14ac:dyDescent="0.2">
      <c r="A5" s="241"/>
      <c r="B5" s="82"/>
      <c r="C5" s="82"/>
      <c r="D5" s="251" t="s">
        <v>97</v>
      </c>
    </row>
    <row r="6" spans="1:4" s="1" customFormat="1" ht="15.75" customHeight="1" x14ac:dyDescent="0.2">
      <c r="A6" s="147" t="s">
        <v>2</v>
      </c>
      <c r="B6" s="87"/>
      <c r="C6" s="252" t="s">
        <v>79</v>
      </c>
      <c r="D6" s="51"/>
    </row>
    <row r="7" spans="1:4" s="1" customFormat="1" ht="17.25" customHeight="1" x14ac:dyDescent="0.2">
      <c r="A7" s="151" t="s">
        <v>63</v>
      </c>
      <c r="B7" s="90" t="s">
        <v>3</v>
      </c>
      <c r="C7" s="366" t="s">
        <v>267</v>
      </c>
      <c r="D7" s="366" t="s">
        <v>2</v>
      </c>
    </row>
    <row r="8" spans="1:4" s="1" customFormat="1" ht="15.75" customHeight="1" x14ac:dyDescent="0.2">
      <c r="A8" s="153">
        <v>2006</v>
      </c>
      <c r="B8" s="253"/>
      <c r="C8" s="367"/>
      <c r="D8" s="367"/>
    </row>
    <row r="9" spans="1:4" s="1" customFormat="1" ht="19.5" customHeight="1" x14ac:dyDescent="0.2">
      <c r="A9" s="129"/>
      <c r="B9" s="254" t="s">
        <v>321</v>
      </c>
      <c r="C9" s="255"/>
      <c r="D9" s="256"/>
    </row>
    <row r="10" spans="1:4" s="1" customFormat="1" ht="17.25" customHeight="1" x14ac:dyDescent="0.2">
      <c r="A10" s="97">
        <v>78569547</v>
      </c>
      <c r="B10" s="98" t="s">
        <v>98</v>
      </c>
      <c r="C10" s="101">
        <v>34261000</v>
      </c>
      <c r="D10" s="97">
        <v>88284382</v>
      </c>
    </row>
    <row r="11" spans="1:4" s="1" customFormat="1" ht="17.25" customHeight="1" x14ac:dyDescent="0.2">
      <c r="A11" s="97">
        <v>1181763</v>
      </c>
      <c r="B11" s="98" t="s">
        <v>99</v>
      </c>
      <c r="C11" s="101">
        <v>1093000</v>
      </c>
      <c r="D11" s="97">
        <v>1108762</v>
      </c>
    </row>
    <row r="12" spans="1:4" s="1" customFormat="1" ht="17.25" customHeight="1" x14ac:dyDescent="0.2">
      <c r="A12" s="97">
        <v>462016</v>
      </c>
      <c r="B12" s="98" t="s">
        <v>100</v>
      </c>
      <c r="C12" s="101">
        <v>577000</v>
      </c>
      <c r="D12" s="97">
        <v>373198</v>
      </c>
    </row>
    <row r="13" spans="1:4" s="1" customFormat="1" ht="17.25" customHeight="1" x14ac:dyDescent="0.2">
      <c r="A13" s="97">
        <v>712718</v>
      </c>
      <c r="B13" s="98" t="s">
        <v>168</v>
      </c>
      <c r="C13" s="101">
        <v>540000</v>
      </c>
      <c r="D13" s="97">
        <v>1382375</v>
      </c>
    </row>
    <row r="14" spans="1:4" s="1" customFormat="1" ht="17.25" customHeight="1" x14ac:dyDescent="0.2">
      <c r="A14" s="97">
        <v>1176350</v>
      </c>
      <c r="B14" s="98" t="s">
        <v>101</v>
      </c>
      <c r="C14" s="101">
        <v>1393000</v>
      </c>
      <c r="D14" s="97">
        <v>1318842</v>
      </c>
    </row>
    <row r="15" spans="1:4" s="1" customFormat="1" ht="17.25" customHeight="1" x14ac:dyDescent="0.2">
      <c r="A15" s="97">
        <v>10966932</v>
      </c>
      <c r="B15" s="98" t="s">
        <v>102</v>
      </c>
      <c r="C15" s="101">
        <v>9941000</v>
      </c>
      <c r="D15" s="97">
        <v>16404540</v>
      </c>
    </row>
    <row r="16" spans="1:4" s="1" customFormat="1" ht="17.25" customHeight="1" x14ac:dyDescent="0.2">
      <c r="A16" s="97">
        <v>25029107</v>
      </c>
      <c r="B16" s="98" t="s">
        <v>103</v>
      </c>
      <c r="C16" s="101">
        <v>27069000</v>
      </c>
      <c r="D16" s="97">
        <v>32326701</v>
      </c>
    </row>
    <row r="17" spans="1:4" s="1" customFormat="1" ht="17.25" customHeight="1" x14ac:dyDescent="0.2">
      <c r="A17" s="97">
        <v>2986888</v>
      </c>
      <c r="B17" s="98" t="s">
        <v>117</v>
      </c>
      <c r="C17" s="101">
        <v>293000</v>
      </c>
      <c r="D17" s="97">
        <v>868200</v>
      </c>
    </row>
    <row r="18" spans="1:4" s="1" customFormat="1" ht="17.25" customHeight="1" x14ac:dyDescent="0.2">
      <c r="A18" s="97">
        <v>753985</v>
      </c>
      <c r="B18" s="66" t="s">
        <v>120</v>
      </c>
      <c r="C18" s="101">
        <v>688000</v>
      </c>
      <c r="D18" s="97">
        <v>777980</v>
      </c>
    </row>
    <row r="19" spans="1:4" s="1" customFormat="1" ht="17.25" customHeight="1" x14ac:dyDescent="0.2">
      <c r="A19" s="97">
        <v>168994</v>
      </c>
      <c r="B19" s="98" t="s">
        <v>122</v>
      </c>
      <c r="C19" s="101">
        <v>180000</v>
      </c>
      <c r="D19" s="97">
        <v>187383</v>
      </c>
    </row>
    <row r="20" spans="1:4" s="1" customFormat="1" ht="17.25" customHeight="1" x14ac:dyDescent="0.2">
      <c r="A20" s="97">
        <v>3488841</v>
      </c>
      <c r="B20" s="98" t="s">
        <v>123</v>
      </c>
      <c r="C20" s="101">
        <v>3517000</v>
      </c>
      <c r="D20" s="97">
        <v>3594806</v>
      </c>
    </row>
    <row r="21" spans="1:4" s="1" customFormat="1" ht="17.25" customHeight="1" x14ac:dyDescent="0.2">
      <c r="A21" s="97">
        <v>6934421</v>
      </c>
      <c r="B21" s="257" t="s">
        <v>127</v>
      </c>
      <c r="C21" s="101">
        <v>6730000</v>
      </c>
      <c r="D21" s="97">
        <v>8353136</v>
      </c>
    </row>
    <row r="22" spans="1:4" s="1" customFormat="1" ht="17.25" customHeight="1" x14ac:dyDescent="0.2">
      <c r="A22" s="97">
        <v>2133718</v>
      </c>
      <c r="B22" s="98" t="s">
        <v>140</v>
      </c>
      <c r="C22" s="100">
        <v>2265000</v>
      </c>
      <c r="D22" s="97">
        <v>2908042</v>
      </c>
    </row>
    <row r="23" spans="1:4" s="1" customFormat="1" ht="17.25" customHeight="1" x14ac:dyDescent="0.2">
      <c r="A23" s="97">
        <v>3326710</v>
      </c>
      <c r="B23" s="98" t="s">
        <v>311</v>
      </c>
      <c r="C23" s="100">
        <v>3147000</v>
      </c>
      <c r="D23" s="97">
        <v>4216309</v>
      </c>
    </row>
    <row r="24" spans="1:4" s="1" customFormat="1" ht="17.25" customHeight="1" x14ac:dyDescent="0.2">
      <c r="A24" s="97">
        <v>321700</v>
      </c>
      <c r="B24" s="98" t="s">
        <v>143</v>
      </c>
      <c r="C24" s="113">
        <v>439000</v>
      </c>
      <c r="D24" s="101">
        <v>387459</v>
      </c>
    </row>
    <row r="25" spans="1:4" s="1" customFormat="1" ht="17.25" customHeight="1" x14ac:dyDescent="0.2">
      <c r="A25" s="97">
        <v>110819466</v>
      </c>
      <c r="B25" s="98" t="s">
        <v>312</v>
      </c>
      <c r="C25" s="113">
        <v>96074000</v>
      </c>
      <c r="D25" s="101">
        <v>129561298</v>
      </c>
    </row>
    <row r="26" spans="1:4" s="1" customFormat="1" ht="17.25" customHeight="1" x14ac:dyDescent="0.2">
      <c r="A26" s="107" t="s">
        <v>60</v>
      </c>
      <c r="B26" s="98" t="s">
        <v>317</v>
      </c>
      <c r="C26" s="117" t="s">
        <v>60</v>
      </c>
      <c r="D26" s="101">
        <v>36256334</v>
      </c>
    </row>
    <row r="27" spans="1:4" s="1" customFormat="1" ht="19.5" customHeight="1" x14ac:dyDescent="0.2">
      <c r="A27" s="118">
        <f>SUM(A10:A25)</f>
        <v>249033156</v>
      </c>
      <c r="B27" s="174" t="s">
        <v>169</v>
      </c>
      <c r="C27" s="120">
        <f>SUM(C10:C26)</f>
        <v>188207000</v>
      </c>
      <c r="D27" s="120">
        <f>SUM(D10:D26)</f>
        <v>328309747</v>
      </c>
    </row>
    <row r="28" spans="1:4" s="1" customFormat="1" ht="18" customHeight="1" x14ac:dyDescent="0.2">
      <c r="A28" s="97"/>
      <c r="B28" s="258" t="s">
        <v>322</v>
      </c>
      <c r="C28" s="101"/>
      <c r="D28" s="97"/>
    </row>
    <row r="29" spans="1:4" s="1" customFormat="1" ht="17.25" customHeight="1" x14ac:dyDescent="0.2">
      <c r="A29" s="97">
        <v>2349454</v>
      </c>
      <c r="B29" s="66" t="s">
        <v>323</v>
      </c>
      <c r="C29" s="101">
        <v>2137000</v>
      </c>
      <c r="D29" s="97">
        <v>2263220</v>
      </c>
    </row>
    <row r="30" spans="1:4" s="1" customFormat="1" ht="17.25" customHeight="1" x14ac:dyDescent="0.2">
      <c r="A30" s="97">
        <v>1111643</v>
      </c>
      <c r="B30" s="98" t="s">
        <v>171</v>
      </c>
      <c r="C30" s="101">
        <v>1138000</v>
      </c>
      <c r="D30" s="97">
        <v>1430732</v>
      </c>
    </row>
    <row r="31" spans="1:4" s="1" customFormat="1" ht="17.25" customHeight="1" x14ac:dyDescent="0.2">
      <c r="A31" s="97">
        <v>16785396</v>
      </c>
      <c r="B31" s="98" t="s">
        <v>104</v>
      </c>
      <c r="C31" s="101">
        <v>16757000</v>
      </c>
      <c r="D31" s="97">
        <v>19053190</v>
      </c>
    </row>
    <row r="32" spans="1:4" s="1" customFormat="1" ht="17.25" customHeight="1" x14ac:dyDescent="0.2">
      <c r="A32" s="97">
        <v>16714121</v>
      </c>
      <c r="B32" s="66" t="s">
        <v>324</v>
      </c>
      <c r="C32" s="101">
        <v>17783000</v>
      </c>
      <c r="D32" s="97">
        <v>19337725</v>
      </c>
    </row>
    <row r="33" spans="1:4" s="1" customFormat="1" ht="17.25" customHeight="1" x14ac:dyDescent="0.2">
      <c r="A33" s="97">
        <v>1813739</v>
      </c>
      <c r="B33" s="98" t="s">
        <v>119</v>
      </c>
      <c r="C33" s="101">
        <v>1770000</v>
      </c>
      <c r="D33" s="97">
        <v>1973830</v>
      </c>
    </row>
    <row r="34" spans="1:4" s="1" customFormat="1" ht="17.25" customHeight="1" x14ac:dyDescent="0.2">
      <c r="A34" s="97">
        <v>4961434</v>
      </c>
      <c r="B34" s="98" t="s">
        <v>172</v>
      </c>
      <c r="C34" s="100">
        <v>5259000</v>
      </c>
      <c r="D34" s="97">
        <v>5898788</v>
      </c>
    </row>
    <row r="35" spans="1:4" s="1" customFormat="1" ht="18.75" customHeight="1" x14ac:dyDescent="0.2">
      <c r="A35" s="118">
        <f>SUM(A29:A34)</f>
        <v>43735787</v>
      </c>
      <c r="B35" s="174" t="s">
        <v>173</v>
      </c>
      <c r="C35" s="120">
        <f>SUM(C29:C34)</f>
        <v>44844000</v>
      </c>
      <c r="D35" s="120">
        <f>SUM(D29:D34)</f>
        <v>49957485</v>
      </c>
    </row>
    <row r="36" spans="1:4" s="1" customFormat="1" ht="19.5" customHeight="1" x14ac:dyDescent="0.2">
      <c r="A36" s="97"/>
      <c r="B36" s="258" t="s">
        <v>325</v>
      </c>
      <c r="C36" s="101"/>
      <c r="D36" s="97"/>
    </row>
    <row r="37" spans="1:4" s="1" customFormat="1" ht="16.5" customHeight="1" x14ac:dyDescent="0.2">
      <c r="A37" s="97">
        <v>23256</v>
      </c>
      <c r="B37" s="66" t="s">
        <v>326</v>
      </c>
      <c r="C37" s="100">
        <v>31000</v>
      </c>
      <c r="D37" s="97">
        <v>31303</v>
      </c>
    </row>
    <row r="38" spans="1:4" s="1" customFormat="1" ht="16.5" customHeight="1" x14ac:dyDescent="0.2">
      <c r="A38" s="97">
        <v>3893897</v>
      </c>
      <c r="B38" s="66" t="s">
        <v>178</v>
      </c>
      <c r="C38" s="100">
        <v>9135000</v>
      </c>
      <c r="D38" s="97">
        <v>9283174</v>
      </c>
    </row>
    <row r="39" spans="1:4" s="1" customFormat="1" ht="16.5" customHeight="1" x14ac:dyDescent="0.2">
      <c r="A39" s="97">
        <v>406463399</v>
      </c>
      <c r="B39" s="98" t="s">
        <v>111</v>
      </c>
      <c r="C39" s="101">
        <v>435444000</v>
      </c>
      <c r="D39" s="97">
        <v>474487597</v>
      </c>
    </row>
    <row r="40" spans="1:4" s="1" customFormat="1" ht="16.5" customHeight="1" x14ac:dyDescent="0.2">
      <c r="A40" s="97">
        <v>84286526</v>
      </c>
      <c r="B40" s="169" t="s">
        <v>126</v>
      </c>
      <c r="C40" s="101">
        <v>91513000</v>
      </c>
      <c r="D40" s="97">
        <v>99420226</v>
      </c>
    </row>
    <row r="41" spans="1:4" s="1" customFormat="1" ht="16.5" customHeight="1" x14ac:dyDescent="0.2">
      <c r="A41" s="97">
        <v>1797000</v>
      </c>
      <c r="B41" s="66" t="s">
        <v>327</v>
      </c>
      <c r="C41" s="101">
        <v>1681000</v>
      </c>
      <c r="D41" s="97">
        <v>1681000</v>
      </c>
    </row>
    <row r="42" spans="1:4" s="1" customFormat="1" ht="16.5" customHeight="1" x14ac:dyDescent="0.2">
      <c r="A42" s="97">
        <v>665059</v>
      </c>
      <c r="B42" s="98" t="s">
        <v>130</v>
      </c>
      <c r="C42" s="101">
        <v>479000</v>
      </c>
      <c r="D42" s="97">
        <v>677923</v>
      </c>
    </row>
    <row r="43" spans="1:4" s="1" customFormat="1" ht="16.5" customHeight="1" x14ac:dyDescent="0.2">
      <c r="A43" s="97">
        <v>34295737</v>
      </c>
      <c r="B43" s="98" t="s">
        <v>180</v>
      </c>
      <c r="C43" s="101">
        <v>29567000</v>
      </c>
      <c r="D43" s="97">
        <v>34753132</v>
      </c>
    </row>
    <row r="44" spans="1:4" s="1" customFormat="1" ht="16.5" customHeight="1" x14ac:dyDescent="0.2">
      <c r="A44" s="97">
        <v>1016353</v>
      </c>
      <c r="B44" s="104" t="s">
        <v>328</v>
      </c>
      <c r="C44" s="101">
        <v>997000</v>
      </c>
      <c r="D44" s="97">
        <v>1537428</v>
      </c>
    </row>
    <row r="45" spans="1:4" s="1" customFormat="1" ht="16.5" customHeight="1" x14ac:dyDescent="0.2">
      <c r="A45" s="117" t="s">
        <v>60</v>
      </c>
      <c r="B45" s="98" t="s">
        <v>144</v>
      </c>
      <c r="C45" s="117" t="s">
        <v>60</v>
      </c>
      <c r="D45" s="97">
        <v>20612</v>
      </c>
    </row>
    <row r="46" spans="1:4" s="1" customFormat="1" ht="16.5" customHeight="1" x14ac:dyDescent="0.2">
      <c r="A46" s="97">
        <v>50000</v>
      </c>
      <c r="B46" s="98" t="s">
        <v>313</v>
      </c>
      <c r="C46" s="101">
        <v>50000</v>
      </c>
      <c r="D46" s="97">
        <v>351367</v>
      </c>
    </row>
    <row r="47" spans="1:4" s="1" customFormat="1" ht="16.5" customHeight="1" x14ac:dyDescent="0.2">
      <c r="A47" s="117" t="s">
        <v>60</v>
      </c>
      <c r="B47" s="98" t="s">
        <v>314</v>
      </c>
      <c r="C47" s="117" t="s">
        <v>60</v>
      </c>
      <c r="D47" s="97">
        <v>269115</v>
      </c>
    </row>
    <row r="48" spans="1:4" s="1" customFormat="1" ht="16.5" customHeight="1" x14ac:dyDescent="0.2">
      <c r="A48" s="97">
        <v>189377</v>
      </c>
      <c r="B48" s="98" t="s">
        <v>329</v>
      </c>
      <c r="C48" s="100">
        <v>150000</v>
      </c>
      <c r="D48" s="97">
        <v>173690</v>
      </c>
    </row>
    <row r="49" spans="1:5" s="1" customFormat="1" ht="16.5" customHeight="1" x14ac:dyDescent="0.2">
      <c r="A49" s="105">
        <v>27217639</v>
      </c>
      <c r="B49" s="259" t="s">
        <v>330</v>
      </c>
      <c r="C49" s="247">
        <v>34725720</v>
      </c>
      <c r="D49" s="105">
        <v>31302138</v>
      </c>
    </row>
    <row r="50" spans="1:5" s="1" customFormat="1" ht="17.25" customHeight="1" x14ac:dyDescent="0.2">
      <c r="B50" s="260" t="s">
        <v>331</v>
      </c>
    </row>
    <row r="51" spans="1:5" s="1" customFormat="1" ht="17.25" customHeight="1" x14ac:dyDescent="0.2"/>
    <row r="52" spans="1:5" s="1" customFormat="1" ht="17.25" customHeight="1" x14ac:dyDescent="0.2"/>
    <row r="53" spans="1:5" s="1" customFormat="1" ht="19.5" customHeight="1" x14ac:dyDescent="0.2"/>
    <row r="54" spans="1:5" s="1" customFormat="1" ht="12.75" customHeight="1" x14ac:dyDescent="0.2">
      <c r="A54" s="261"/>
      <c r="B54" s="79"/>
      <c r="C54"/>
      <c r="D54"/>
      <c r="E54"/>
    </row>
    <row r="55" spans="1:5" s="1" customFormat="1" ht="15.75" customHeight="1" x14ac:dyDescent="0.2">
      <c r="A55"/>
      <c r="B55"/>
      <c r="C55"/>
      <c r="D55"/>
    </row>
    <row r="56" spans="1:5" s="1" customFormat="1" ht="15.75" customHeight="1" x14ac:dyDescent="0.2">
      <c r="A56"/>
      <c r="B56"/>
      <c r="C56"/>
      <c r="D56"/>
    </row>
    <row r="57" spans="1:5" s="1" customFormat="1" ht="12.75" customHeight="1" x14ac:dyDescent="0.2">
      <c r="A57" s="261"/>
      <c r="B57" s="261"/>
      <c r="C57"/>
      <c r="D57"/>
      <c r="E57"/>
    </row>
    <row r="58" spans="1:5" s="1" customFormat="1" ht="12.75" customHeight="1" x14ac:dyDescent="0.2">
      <c r="A58" s="261"/>
      <c r="B58" s="261"/>
      <c r="C58"/>
      <c r="D58"/>
      <c r="E58"/>
    </row>
    <row r="60" spans="1:5" s="1" customFormat="1" ht="12.75" customHeight="1" x14ac:dyDescent="0.2">
      <c r="A60" s="261"/>
      <c r="B60" s="261"/>
      <c r="C60"/>
      <c r="D60"/>
      <c r="E60"/>
    </row>
    <row r="61" spans="1:5" s="1" customFormat="1" ht="12.75" customHeight="1" x14ac:dyDescent="0.2">
      <c r="A61" s="261"/>
      <c r="B61" s="261"/>
      <c r="C61"/>
      <c r="D61"/>
      <c r="E61"/>
    </row>
    <row r="62" spans="1:5" s="1" customFormat="1" ht="18" customHeight="1" x14ac:dyDescent="0.2">
      <c r="A62" s="81" t="s">
        <v>332</v>
      </c>
      <c r="B62" s="82"/>
      <c r="C62" s="82"/>
      <c r="D62" s="82"/>
      <c r="E62"/>
    </row>
    <row r="63" spans="1:5" s="1" customFormat="1" ht="19.5" customHeight="1" x14ac:dyDescent="0.2">
      <c r="A63" s="139" t="s">
        <v>333</v>
      </c>
      <c r="B63" s="4"/>
      <c r="C63" s="4"/>
      <c r="D63" s="4"/>
    </row>
    <row r="64" spans="1:5" s="1" customFormat="1" ht="18" customHeight="1" x14ac:dyDescent="0.2">
      <c r="A64" s="83" t="s">
        <v>278</v>
      </c>
      <c r="B64" s="4"/>
      <c r="C64" s="4"/>
      <c r="D64" s="4"/>
    </row>
    <row r="65" spans="1:5" s="1" customFormat="1" ht="12.75" customHeight="1" x14ac:dyDescent="0.2">
      <c r="A65" s="241"/>
      <c r="B65" s="82"/>
      <c r="C65" s="82"/>
      <c r="D65" s="251" t="s">
        <v>97</v>
      </c>
      <c r="E65"/>
    </row>
    <row r="66" spans="1:5" s="1" customFormat="1" ht="19.5" customHeight="1" x14ac:dyDescent="0.2">
      <c r="A66" s="147" t="s">
        <v>2</v>
      </c>
      <c r="B66" s="87"/>
      <c r="C66" s="252" t="s">
        <v>79</v>
      </c>
      <c r="D66" s="51"/>
      <c r="E66"/>
    </row>
    <row r="67" spans="1:5" s="1" customFormat="1" ht="19.5" customHeight="1" x14ac:dyDescent="0.2">
      <c r="A67" s="151" t="s">
        <v>63</v>
      </c>
      <c r="B67" s="90" t="s">
        <v>3</v>
      </c>
      <c r="C67" s="366" t="s">
        <v>267</v>
      </c>
      <c r="D67" s="366" t="s">
        <v>2</v>
      </c>
      <c r="E67"/>
    </row>
    <row r="68" spans="1:5" s="1" customFormat="1" ht="23.25" x14ac:dyDescent="0.2">
      <c r="A68" s="262">
        <v>2006</v>
      </c>
      <c r="B68" s="263"/>
      <c r="C68" s="367"/>
      <c r="D68" s="367"/>
      <c r="E68"/>
    </row>
    <row r="69" spans="1:5" s="1" customFormat="1" ht="0.75" customHeight="1" x14ac:dyDescent="0.2">
      <c r="A69" s="117"/>
      <c r="B69" s="98"/>
      <c r="C69" s="117"/>
      <c r="D69" s="117"/>
      <c r="E69"/>
    </row>
    <row r="70" spans="1:5" s="1" customFormat="1" ht="19.5" customHeight="1" x14ac:dyDescent="0.2">
      <c r="A70" s="118">
        <f>SUM(A37:A49,A69)</f>
        <v>559898243</v>
      </c>
      <c r="B70" s="174" t="s">
        <v>184</v>
      </c>
      <c r="C70" s="120">
        <f>SUM(C37:C69)</f>
        <v>603772720</v>
      </c>
      <c r="D70" s="120">
        <f>SUM(D37:D69)</f>
        <v>653988705</v>
      </c>
      <c r="E70"/>
    </row>
    <row r="71" spans="1:5" s="1" customFormat="1" ht="19.5" customHeight="1" x14ac:dyDescent="0.2">
      <c r="A71" s="100"/>
      <c r="B71" s="258" t="s">
        <v>334</v>
      </c>
      <c r="C71" s="264"/>
      <c r="D71" s="265"/>
      <c r="E71"/>
    </row>
    <row r="72" spans="1:5" s="1" customFormat="1" ht="18.75" customHeight="1" x14ac:dyDescent="0.2">
      <c r="A72" s="97">
        <v>195488207</v>
      </c>
      <c r="B72" s="98" t="s">
        <v>110</v>
      </c>
      <c r="C72" s="101">
        <v>191668000</v>
      </c>
      <c r="D72" s="97">
        <v>219244776</v>
      </c>
      <c r="E72"/>
    </row>
    <row r="73" spans="1:5" s="1" customFormat="1" ht="18.75" customHeight="1" x14ac:dyDescent="0.2">
      <c r="A73" s="97">
        <v>3999533</v>
      </c>
      <c r="B73" s="98" t="s">
        <v>335</v>
      </c>
      <c r="C73" s="117" t="s">
        <v>60</v>
      </c>
      <c r="D73" s="97">
        <v>4536015</v>
      </c>
      <c r="E73"/>
    </row>
    <row r="74" spans="1:5" s="1" customFormat="1" ht="19.5" customHeight="1" x14ac:dyDescent="0.2">
      <c r="A74" s="118">
        <f>SUM(A72:A73)</f>
        <v>199487740</v>
      </c>
      <c r="B74" s="174" t="s">
        <v>186</v>
      </c>
      <c r="C74" s="120">
        <f>SUM(C72)</f>
        <v>191668000</v>
      </c>
      <c r="D74" s="118">
        <f>SUM(D72:D73)</f>
        <v>223780791</v>
      </c>
      <c r="E74"/>
    </row>
    <row r="75" spans="1:5" s="1" customFormat="1" ht="19.5" customHeight="1" x14ac:dyDescent="0.2">
      <c r="A75" s="97"/>
      <c r="B75" s="258" t="s">
        <v>336</v>
      </c>
      <c r="C75" s="101"/>
      <c r="D75" s="97"/>
      <c r="E75"/>
    </row>
    <row r="76" spans="1:5" s="1" customFormat="1" ht="18.75" customHeight="1" x14ac:dyDescent="0.2">
      <c r="A76" s="97">
        <v>41213435</v>
      </c>
      <c r="B76" s="98" t="s">
        <v>337</v>
      </c>
      <c r="C76" s="101">
        <v>39697000</v>
      </c>
      <c r="D76" s="97">
        <v>41230427</v>
      </c>
      <c r="E76"/>
    </row>
    <row r="77" spans="1:5" s="1" customFormat="1" ht="18.75" customHeight="1" x14ac:dyDescent="0.2">
      <c r="A77" s="97">
        <v>2824744</v>
      </c>
      <c r="B77" s="169" t="s">
        <v>301</v>
      </c>
      <c r="C77" s="101">
        <v>2721000</v>
      </c>
      <c r="D77" s="97">
        <v>3090466</v>
      </c>
      <c r="E77"/>
    </row>
    <row r="78" spans="1:5" s="1" customFormat="1" ht="18.75" customHeight="1" x14ac:dyDescent="0.2">
      <c r="A78" s="97">
        <v>37127494</v>
      </c>
      <c r="B78" s="98" t="s">
        <v>338</v>
      </c>
      <c r="C78" s="113">
        <v>1055000</v>
      </c>
      <c r="D78" s="97">
        <v>18784583</v>
      </c>
      <c r="E78"/>
    </row>
    <row r="79" spans="1:5" s="1" customFormat="1" ht="18.75" customHeight="1" x14ac:dyDescent="0.2">
      <c r="A79" s="97">
        <v>4524356</v>
      </c>
      <c r="B79" s="98" t="s">
        <v>339</v>
      </c>
      <c r="C79" s="117" t="s">
        <v>60</v>
      </c>
      <c r="D79" s="97">
        <v>5661333</v>
      </c>
      <c r="E79"/>
    </row>
    <row r="80" spans="1:5" s="1" customFormat="1" ht="18.75" customHeight="1" x14ac:dyDescent="0.2">
      <c r="A80" s="97">
        <v>232358381</v>
      </c>
      <c r="B80" s="66" t="s">
        <v>308</v>
      </c>
      <c r="C80" s="101">
        <v>57000000</v>
      </c>
      <c r="D80" s="97">
        <v>168553211</v>
      </c>
      <c r="E80"/>
    </row>
    <row r="81" spans="1:5" s="1" customFormat="1" ht="18.75" customHeight="1" x14ac:dyDescent="0.2">
      <c r="A81" s="97">
        <v>7648337</v>
      </c>
      <c r="B81" s="66" t="s">
        <v>340</v>
      </c>
      <c r="C81" s="101">
        <v>9500000</v>
      </c>
      <c r="D81" s="97">
        <v>11420715</v>
      </c>
      <c r="E81"/>
    </row>
    <row r="82" spans="1:5" s="1" customFormat="1" ht="18.75" customHeight="1" x14ac:dyDescent="0.2">
      <c r="A82" s="97">
        <v>9372052</v>
      </c>
      <c r="B82" s="66" t="s">
        <v>341</v>
      </c>
      <c r="C82" s="101">
        <v>7362280</v>
      </c>
      <c r="D82" s="97">
        <v>11089802</v>
      </c>
      <c r="E82"/>
    </row>
    <row r="83" spans="1:5" s="1" customFormat="1" ht="19.5" customHeight="1" x14ac:dyDescent="0.2">
      <c r="A83" s="118">
        <f>SUM(A76:A82)</f>
        <v>335068799</v>
      </c>
      <c r="B83" s="174" t="s">
        <v>190</v>
      </c>
      <c r="C83" s="120">
        <f>SUM(C76:C82)</f>
        <v>117335280</v>
      </c>
      <c r="D83" s="118">
        <f>SUM(D76:D82)</f>
        <v>259830537</v>
      </c>
      <c r="E83"/>
    </row>
    <row r="84" spans="1:5" s="1" customFormat="1" ht="19.5" customHeight="1" x14ac:dyDescent="0.2">
      <c r="A84" s="97"/>
      <c r="B84" s="258" t="s">
        <v>342</v>
      </c>
      <c r="C84" s="101"/>
      <c r="D84" s="97"/>
      <c r="E84"/>
    </row>
    <row r="85" spans="1:5" s="1" customFormat="1" ht="18.75" customHeight="1" x14ac:dyDescent="0.2">
      <c r="A85" s="97">
        <v>53124025</v>
      </c>
      <c r="B85" s="98" t="s">
        <v>98</v>
      </c>
      <c r="C85" s="101">
        <v>19087000</v>
      </c>
      <c r="D85" s="97">
        <v>53106032</v>
      </c>
      <c r="E85"/>
    </row>
    <row r="86" spans="1:5" s="1" customFormat="1" ht="18.75" customHeight="1" x14ac:dyDescent="0.2">
      <c r="A86" s="97">
        <v>13066437</v>
      </c>
      <c r="B86" s="98" t="s">
        <v>343</v>
      </c>
      <c r="C86" s="101">
        <v>17051000</v>
      </c>
      <c r="D86" s="97">
        <v>18961351</v>
      </c>
      <c r="E86"/>
    </row>
    <row r="87" spans="1:5" s="1" customFormat="1" ht="18.75" customHeight="1" x14ac:dyDescent="0.2">
      <c r="A87" s="97">
        <v>72842743</v>
      </c>
      <c r="B87" s="98" t="s">
        <v>193</v>
      </c>
      <c r="C87" s="101">
        <v>23462000</v>
      </c>
      <c r="D87" s="97">
        <v>81790804</v>
      </c>
      <c r="E87"/>
    </row>
    <row r="88" spans="1:5" s="1" customFormat="1" ht="18.75" customHeight="1" x14ac:dyDescent="0.2">
      <c r="A88" s="97">
        <v>39843004</v>
      </c>
      <c r="B88" s="98" t="s">
        <v>344</v>
      </c>
      <c r="C88" s="101">
        <v>35671000</v>
      </c>
      <c r="D88" s="97">
        <v>44960090</v>
      </c>
      <c r="E88"/>
    </row>
    <row r="89" spans="1:5" s="1" customFormat="1" ht="18.75" customHeight="1" x14ac:dyDescent="0.2">
      <c r="A89" s="97">
        <v>2022751</v>
      </c>
      <c r="B89" s="98" t="s">
        <v>345</v>
      </c>
      <c r="C89" s="101">
        <v>3025544</v>
      </c>
      <c r="D89" s="97">
        <v>3204384</v>
      </c>
      <c r="E89"/>
    </row>
    <row r="90" spans="1:5" s="1" customFormat="1" ht="18.75" customHeight="1" x14ac:dyDescent="0.2">
      <c r="A90" s="97">
        <v>1502283</v>
      </c>
      <c r="B90" s="98" t="s">
        <v>346</v>
      </c>
      <c r="C90" s="101">
        <v>1611456</v>
      </c>
      <c r="D90" s="97">
        <v>1756093</v>
      </c>
      <c r="E90"/>
    </row>
    <row r="91" spans="1:5" s="1" customFormat="1" ht="18.75" customHeight="1" x14ac:dyDescent="0.2">
      <c r="A91" s="97">
        <v>34858963</v>
      </c>
      <c r="B91" s="98" t="s">
        <v>118</v>
      </c>
      <c r="C91" s="101">
        <v>35718000</v>
      </c>
      <c r="D91" s="97">
        <v>41557396</v>
      </c>
      <c r="E91"/>
    </row>
    <row r="92" spans="1:5" s="1" customFormat="1" ht="18.75" customHeight="1" x14ac:dyDescent="0.2">
      <c r="A92" s="97">
        <v>507508</v>
      </c>
      <c r="B92" s="98" t="s">
        <v>125</v>
      </c>
      <c r="C92" s="101">
        <v>471000</v>
      </c>
      <c r="D92" s="97">
        <v>763464</v>
      </c>
      <c r="E92"/>
    </row>
    <row r="93" spans="1:5" s="1" customFormat="1" ht="19.5" customHeight="1" x14ac:dyDescent="0.2">
      <c r="A93" s="118">
        <f>SUM(A85:A92)</f>
        <v>217767714</v>
      </c>
      <c r="B93" s="174" t="s">
        <v>198</v>
      </c>
      <c r="C93" s="120">
        <f>SUM(C85:C92)</f>
        <v>136097000</v>
      </c>
      <c r="D93" s="118">
        <f>SUM(D85:D92)</f>
        <v>246099614</v>
      </c>
      <c r="E93"/>
    </row>
    <row r="94" spans="1:5" s="1" customFormat="1" ht="19.5" customHeight="1" x14ac:dyDescent="0.2">
      <c r="A94" s="97"/>
      <c r="B94" s="258" t="s">
        <v>347</v>
      </c>
      <c r="C94" s="101"/>
      <c r="D94" s="97"/>
      <c r="E94"/>
    </row>
    <row r="95" spans="1:5" s="1" customFormat="1" ht="19.5" customHeight="1" x14ac:dyDescent="0.2">
      <c r="A95" s="97">
        <v>1397706</v>
      </c>
      <c r="B95" s="98" t="s">
        <v>348</v>
      </c>
      <c r="C95" s="113">
        <v>1218000</v>
      </c>
      <c r="D95" s="97">
        <v>1355859</v>
      </c>
      <c r="E95"/>
    </row>
    <row r="96" spans="1:5" s="1" customFormat="1" ht="18.75" customHeight="1" x14ac:dyDescent="0.2">
      <c r="A96" s="97">
        <v>17713664</v>
      </c>
      <c r="B96" s="98" t="s">
        <v>105</v>
      </c>
      <c r="C96" s="101">
        <v>15879000</v>
      </c>
      <c r="D96" s="97">
        <v>24368552</v>
      </c>
      <c r="E96"/>
    </row>
    <row r="97" spans="1:4" s="1" customFormat="1" ht="18.75" customHeight="1" x14ac:dyDescent="0.2">
      <c r="A97" s="97">
        <v>6720842</v>
      </c>
      <c r="B97" s="98" t="s">
        <v>201</v>
      </c>
      <c r="C97" s="101">
        <v>3780000</v>
      </c>
      <c r="D97" s="97">
        <v>4485039</v>
      </c>
    </row>
    <row r="98" spans="1:4" s="1" customFormat="1" ht="18.75" customHeight="1" x14ac:dyDescent="0.2">
      <c r="A98" s="97">
        <v>536716</v>
      </c>
      <c r="B98" s="98" t="s">
        <v>349</v>
      </c>
      <c r="C98" s="101">
        <v>515000</v>
      </c>
      <c r="D98" s="97">
        <v>551932</v>
      </c>
    </row>
    <row r="99" spans="1:4" s="1" customFormat="1" ht="18.75" customHeight="1" x14ac:dyDescent="0.2">
      <c r="A99" s="100">
        <v>1625127</v>
      </c>
      <c r="B99" s="98" t="s">
        <v>350</v>
      </c>
      <c r="C99" s="100">
        <v>270000</v>
      </c>
      <c r="D99" s="100">
        <v>1126059</v>
      </c>
    </row>
    <row r="100" spans="1:4" s="1" customFormat="1" ht="18.75" customHeight="1" x14ac:dyDescent="0.2">
      <c r="A100" s="97">
        <v>10311277</v>
      </c>
      <c r="B100" s="98" t="s">
        <v>129</v>
      </c>
      <c r="C100" s="101">
        <v>8836000</v>
      </c>
      <c r="D100" s="97">
        <v>11809110</v>
      </c>
    </row>
    <row r="101" spans="1:4" s="1" customFormat="1" ht="18.75" customHeight="1" x14ac:dyDescent="0.2">
      <c r="A101" s="97">
        <v>16135454</v>
      </c>
      <c r="B101" s="98" t="s">
        <v>139</v>
      </c>
      <c r="C101" s="101">
        <v>13942000</v>
      </c>
      <c r="D101" s="97">
        <v>19006921</v>
      </c>
    </row>
    <row r="102" spans="1:4" s="1" customFormat="1" ht="18.75" customHeight="1" x14ac:dyDescent="0.2">
      <c r="A102" s="101">
        <v>1538531</v>
      </c>
      <c r="B102" s="98" t="s">
        <v>144</v>
      </c>
      <c r="C102" s="101">
        <v>1464000</v>
      </c>
      <c r="D102" s="101">
        <v>1890711</v>
      </c>
    </row>
    <row r="103" spans="1:4" s="1" customFormat="1" ht="19.5" customHeight="1" x14ac:dyDescent="0.2">
      <c r="A103" s="118">
        <f>SUM(A95:A102)</f>
        <v>55979317</v>
      </c>
      <c r="B103" s="174" t="s">
        <v>202</v>
      </c>
      <c r="C103" s="120">
        <f>SUM(C95:C102)</f>
        <v>45904000</v>
      </c>
      <c r="D103" s="120">
        <f>SUM(D95:D102)</f>
        <v>64594183</v>
      </c>
    </row>
    <row r="104" spans="1:4" s="1" customFormat="1" ht="16.5" customHeight="1" x14ac:dyDescent="0.2">
      <c r="A104"/>
      <c r="B104" s="79" t="s">
        <v>351</v>
      </c>
      <c r="C104"/>
      <c r="D104"/>
    </row>
    <row r="105" spans="1:4" s="1" customFormat="1" ht="18.75" customHeight="1" x14ac:dyDescent="0.2">
      <c r="A105" s="376" t="s">
        <v>352</v>
      </c>
      <c r="B105" s="377"/>
    </row>
    <row r="107" spans="1:4" s="1" customFormat="1" ht="19.5" customHeight="1" x14ac:dyDescent="0.2"/>
    <row r="109" spans="1:4" s="1" customFormat="1" ht="16.5" customHeight="1" x14ac:dyDescent="0.2">
      <c r="A109"/>
      <c r="B109"/>
      <c r="C109"/>
      <c r="D109"/>
    </row>
    <row r="110" spans="1:4" s="1" customFormat="1" ht="16.5" customHeight="1" x14ac:dyDescent="0.2">
      <c r="A110"/>
      <c r="B110"/>
      <c r="C110"/>
      <c r="D110"/>
    </row>
    <row r="111" spans="1:4" s="1" customFormat="1" ht="16.5" customHeight="1" x14ac:dyDescent="0.2">
      <c r="A111"/>
      <c r="B111"/>
      <c r="C111"/>
      <c r="D111"/>
    </row>
    <row r="112" spans="1:4" s="1" customFormat="1" ht="16.5" customHeight="1" x14ac:dyDescent="0.2">
      <c r="A112"/>
      <c r="B112"/>
      <c r="C112"/>
      <c r="D112"/>
    </row>
    <row r="113" spans="1:4" s="1" customFormat="1" ht="13.5" customHeight="1" x14ac:dyDescent="0.2">
      <c r="A113"/>
      <c r="B113"/>
      <c r="C113"/>
      <c r="D113"/>
    </row>
    <row r="114" spans="1:4" s="1" customFormat="1" ht="13.5" customHeight="1" x14ac:dyDescent="0.2">
      <c r="A114"/>
      <c r="B114"/>
      <c r="C114"/>
      <c r="D114"/>
    </row>
    <row r="115" spans="1:4" s="1" customFormat="1" ht="13.5" customHeight="1" x14ac:dyDescent="0.2">
      <c r="A115"/>
      <c r="B115"/>
      <c r="C115"/>
      <c r="D115"/>
    </row>
    <row r="116" spans="1:4" s="1" customFormat="1" ht="13.5" customHeight="1" x14ac:dyDescent="0.2">
      <c r="A116"/>
      <c r="B116"/>
      <c r="C116"/>
      <c r="D116"/>
    </row>
    <row r="117" spans="1:4" s="1" customFormat="1" ht="13.5" customHeight="1" x14ac:dyDescent="0.2">
      <c r="A117"/>
      <c r="B117"/>
      <c r="C117"/>
      <c r="D117"/>
    </row>
    <row r="118" spans="1:4" s="1" customFormat="1" ht="13.5" customHeight="1" x14ac:dyDescent="0.2">
      <c r="A118"/>
      <c r="B118"/>
      <c r="C118"/>
      <c r="D118"/>
    </row>
    <row r="119" spans="1:4" s="1" customFormat="1" ht="18.75" customHeight="1" x14ac:dyDescent="0.2">
      <c r="A119" s="81" t="s">
        <v>332</v>
      </c>
      <c r="B119" s="82"/>
      <c r="C119" s="82"/>
      <c r="D119" s="82"/>
    </row>
    <row r="120" spans="1:4" s="1" customFormat="1" ht="19.5" customHeight="1" x14ac:dyDescent="0.2">
      <c r="A120" s="139" t="s">
        <v>333</v>
      </c>
      <c r="B120" s="4"/>
      <c r="C120" s="4"/>
      <c r="D120" s="4"/>
    </row>
    <row r="121" spans="1:4" s="1" customFormat="1" ht="18" customHeight="1" x14ac:dyDescent="0.2">
      <c r="A121" s="83" t="s">
        <v>278</v>
      </c>
      <c r="B121" s="4"/>
      <c r="C121" s="4"/>
      <c r="D121" s="4"/>
    </row>
    <row r="122" spans="1:4" s="1" customFormat="1" ht="19.5" customHeight="1" x14ac:dyDescent="0.2">
      <c r="A122" s="241"/>
      <c r="B122" s="82"/>
      <c r="C122" s="82"/>
      <c r="D122" s="251" t="s">
        <v>97</v>
      </c>
    </row>
    <row r="123" spans="1:4" s="1" customFormat="1" ht="19.5" customHeight="1" x14ac:dyDescent="0.2">
      <c r="A123" s="147" t="s">
        <v>2</v>
      </c>
      <c r="B123" s="87"/>
      <c r="C123" s="252" t="s">
        <v>79</v>
      </c>
      <c r="D123" s="51"/>
    </row>
    <row r="124" spans="1:4" s="1" customFormat="1" ht="19.5" customHeight="1" x14ac:dyDescent="0.2">
      <c r="A124" s="151" t="s">
        <v>63</v>
      </c>
      <c r="B124" s="90" t="s">
        <v>3</v>
      </c>
      <c r="C124" s="366" t="s">
        <v>267</v>
      </c>
      <c r="D124" s="366" t="s">
        <v>2</v>
      </c>
    </row>
    <row r="125" spans="1:4" s="1" customFormat="1" ht="19.5" customHeight="1" x14ac:dyDescent="0.2">
      <c r="A125" s="262">
        <v>2006</v>
      </c>
      <c r="B125" s="263"/>
      <c r="C125" s="367"/>
      <c r="D125" s="367"/>
    </row>
    <row r="126" spans="1:4" s="1" customFormat="1" ht="19.5" customHeight="1" x14ac:dyDescent="0.2">
      <c r="A126" s="94"/>
      <c r="B126" s="258" t="s">
        <v>353</v>
      </c>
      <c r="C126" s="101"/>
      <c r="D126" s="97"/>
    </row>
    <row r="127" spans="1:4" s="1" customFormat="1" ht="19.5" customHeight="1" x14ac:dyDescent="0.2">
      <c r="A127" s="97">
        <v>3794293</v>
      </c>
      <c r="B127" s="98" t="s">
        <v>107</v>
      </c>
      <c r="C127" s="101">
        <v>3896000</v>
      </c>
      <c r="D127" s="97">
        <v>3596152</v>
      </c>
    </row>
    <row r="128" spans="1:4" s="1" customFormat="1" ht="19.5" customHeight="1" x14ac:dyDescent="0.2">
      <c r="A128" s="97">
        <v>2382063</v>
      </c>
      <c r="B128" s="98" t="s">
        <v>354</v>
      </c>
      <c r="C128" s="117" t="s">
        <v>60</v>
      </c>
      <c r="D128" s="117" t="s">
        <v>60</v>
      </c>
    </row>
    <row r="129" spans="1:4" s="1" customFormat="1" ht="19.5" customHeight="1" x14ac:dyDescent="0.2">
      <c r="A129" s="118">
        <f>SUM(A127:A128)</f>
        <v>6176356</v>
      </c>
      <c r="B129" s="174" t="s">
        <v>206</v>
      </c>
      <c r="C129" s="120">
        <f>SUM(C127:C128)</f>
        <v>3896000</v>
      </c>
      <c r="D129" s="118">
        <f>SUM(D127:D128)</f>
        <v>3596152</v>
      </c>
    </row>
    <row r="130" spans="1:4" s="1" customFormat="1" ht="19.5" customHeight="1" x14ac:dyDescent="0.2">
      <c r="A130" s="100"/>
      <c r="B130" s="258" t="s">
        <v>355</v>
      </c>
      <c r="C130" s="264"/>
      <c r="D130" s="265"/>
    </row>
    <row r="131" spans="1:4" s="1" customFormat="1" ht="18.75" customHeight="1" x14ac:dyDescent="0.2">
      <c r="A131" s="97">
        <v>20699564</v>
      </c>
      <c r="B131" s="98" t="s">
        <v>108</v>
      </c>
      <c r="C131" s="101">
        <v>21049000</v>
      </c>
      <c r="D131" s="97">
        <v>23479915</v>
      </c>
    </row>
    <row r="132" spans="1:4" s="1" customFormat="1" ht="18.75" customHeight="1" x14ac:dyDescent="0.2">
      <c r="A132" s="100">
        <v>7780</v>
      </c>
      <c r="B132" s="98" t="s">
        <v>356</v>
      </c>
      <c r="C132" s="117" t="s">
        <v>60</v>
      </c>
      <c r="D132" s="100">
        <v>17679</v>
      </c>
    </row>
    <row r="133" spans="1:4" s="1" customFormat="1" ht="19.5" customHeight="1" x14ac:dyDescent="0.2">
      <c r="A133" s="118">
        <f>SUM(A131:A132)</f>
        <v>20707344</v>
      </c>
      <c r="B133" s="174" t="s">
        <v>208</v>
      </c>
      <c r="C133" s="120">
        <f>SUM(C131:C131)</f>
        <v>21049000</v>
      </c>
      <c r="D133" s="118">
        <f>SUM(D131:D132)</f>
        <v>23497594</v>
      </c>
    </row>
    <row r="134" spans="1:4" s="1" customFormat="1" ht="19.5" customHeight="1" x14ac:dyDescent="0.2">
      <c r="A134" s="266"/>
      <c r="B134" s="258" t="s">
        <v>357</v>
      </c>
      <c r="C134" s="267"/>
      <c r="D134" s="268"/>
    </row>
    <row r="135" spans="1:4" s="1" customFormat="1" ht="19.5" customHeight="1" x14ac:dyDescent="0.2">
      <c r="A135" s="268">
        <v>810000</v>
      </c>
      <c r="B135" s="98" t="s">
        <v>358</v>
      </c>
      <c r="C135" s="117" t="s">
        <v>60</v>
      </c>
      <c r="D135" s="117" t="s">
        <v>60</v>
      </c>
    </row>
    <row r="136" spans="1:4" s="1" customFormat="1" ht="19.5" customHeight="1" x14ac:dyDescent="0.2">
      <c r="A136" s="118">
        <f>SUM(A135)</f>
        <v>810000</v>
      </c>
      <c r="B136" s="174" t="s">
        <v>359</v>
      </c>
      <c r="C136" s="269" t="s">
        <v>60</v>
      </c>
      <c r="D136" s="269">
        <f>SUM(D135)</f>
        <v>0</v>
      </c>
    </row>
    <row r="137" spans="1:4" s="1" customFormat="1" ht="19.5" customHeight="1" x14ac:dyDescent="0.2">
      <c r="A137" s="97"/>
      <c r="B137" s="258" t="s">
        <v>360</v>
      </c>
      <c r="C137" s="101"/>
      <c r="D137" s="97"/>
    </row>
    <row r="138" spans="1:4" s="1" customFormat="1" ht="19.5" customHeight="1" x14ac:dyDescent="0.2">
      <c r="A138" s="97">
        <v>19722548</v>
      </c>
      <c r="B138" s="98" t="s">
        <v>361</v>
      </c>
      <c r="C138" s="101">
        <v>15558000</v>
      </c>
      <c r="D138" s="97">
        <v>17891774</v>
      </c>
    </row>
    <row r="139" spans="1:4" s="1" customFormat="1" ht="19.5" customHeight="1" x14ac:dyDescent="0.2">
      <c r="A139" s="97">
        <v>4923232</v>
      </c>
      <c r="B139" s="98" t="s">
        <v>362</v>
      </c>
      <c r="C139" s="113">
        <v>5130000</v>
      </c>
      <c r="D139" s="97">
        <v>5500650</v>
      </c>
    </row>
    <row r="140" spans="1:4" s="1" customFormat="1" ht="19.5" customHeight="1" x14ac:dyDescent="0.2">
      <c r="A140" s="97">
        <v>468996</v>
      </c>
      <c r="B140" s="98" t="s">
        <v>363</v>
      </c>
      <c r="C140" s="270" t="s">
        <v>60</v>
      </c>
      <c r="D140" s="97">
        <v>290000</v>
      </c>
    </row>
    <row r="141" spans="1:4" s="1" customFormat="1" ht="19.5" customHeight="1" x14ac:dyDescent="0.2">
      <c r="A141" s="118">
        <f>SUM(A138:A140)</f>
        <v>25114776</v>
      </c>
      <c r="B141" s="174" t="s">
        <v>213</v>
      </c>
      <c r="C141" s="120">
        <f>SUM(C138:C139)</f>
        <v>20688000</v>
      </c>
      <c r="D141" s="118">
        <f>SUM(D138:D140)</f>
        <v>23682424</v>
      </c>
    </row>
    <row r="142" spans="1:4" s="1" customFormat="1" ht="19.5" customHeight="1" x14ac:dyDescent="0.2">
      <c r="A142" s="97"/>
      <c r="B142" s="258" t="s">
        <v>364</v>
      </c>
      <c r="C142" s="101"/>
      <c r="D142" s="97"/>
    </row>
    <row r="143" spans="1:4" s="1" customFormat="1" ht="18.75" customHeight="1" x14ac:dyDescent="0.2">
      <c r="A143" s="97">
        <v>11914946</v>
      </c>
      <c r="B143" s="98" t="s">
        <v>106</v>
      </c>
      <c r="C143" s="101">
        <v>7889000</v>
      </c>
      <c r="D143" s="97">
        <v>8471107</v>
      </c>
    </row>
    <row r="144" spans="1:4" s="1" customFormat="1" ht="18.75" customHeight="1" x14ac:dyDescent="0.2">
      <c r="A144" s="97">
        <v>4012037</v>
      </c>
      <c r="B144" s="98" t="s">
        <v>309</v>
      </c>
      <c r="C144" s="113">
        <v>4217000</v>
      </c>
      <c r="D144" s="97">
        <v>5689764</v>
      </c>
    </row>
    <row r="145" spans="1:4" s="1" customFormat="1" ht="18.75" customHeight="1" x14ac:dyDescent="0.2">
      <c r="A145" s="97">
        <v>3654761</v>
      </c>
      <c r="B145" s="98" t="s">
        <v>145</v>
      </c>
      <c r="C145" s="113">
        <v>3318000</v>
      </c>
      <c r="D145" s="97">
        <v>3390042</v>
      </c>
    </row>
    <row r="146" spans="1:4" s="1" customFormat="1" ht="18.75" customHeight="1" x14ac:dyDescent="0.2">
      <c r="A146" s="97">
        <v>133198</v>
      </c>
      <c r="B146" s="98" t="s">
        <v>121</v>
      </c>
      <c r="C146" s="101">
        <v>189000</v>
      </c>
      <c r="D146" s="97">
        <v>143895</v>
      </c>
    </row>
    <row r="147" spans="1:4" s="1" customFormat="1" ht="18.75" customHeight="1" x14ac:dyDescent="0.2">
      <c r="A147" s="97">
        <v>270000</v>
      </c>
      <c r="B147" s="98" t="s">
        <v>365</v>
      </c>
      <c r="C147" s="101">
        <v>270000</v>
      </c>
      <c r="D147" s="97">
        <v>338331</v>
      </c>
    </row>
    <row r="148" spans="1:4" s="1" customFormat="1" ht="18.75" customHeight="1" x14ac:dyDescent="0.2">
      <c r="A148" s="100">
        <v>788529</v>
      </c>
      <c r="B148" s="98" t="s">
        <v>366</v>
      </c>
      <c r="C148" s="100">
        <v>849000</v>
      </c>
      <c r="D148" s="100">
        <v>909146</v>
      </c>
    </row>
    <row r="149" spans="1:4" s="1" customFormat="1" ht="18.75" customHeight="1" x14ac:dyDescent="0.2">
      <c r="A149" s="100">
        <v>500472</v>
      </c>
      <c r="B149" s="98" t="s">
        <v>367</v>
      </c>
      <c r="C149" s="100">
        <v>1107000</v>
      </c>
      <c r="D149" s="113">
        <v>2459708</v>
      </c>
    </row>
    <row r="150" spans="1:4" s="1" customFormat="1" ht="20.25" customHeight="1" x14ac:dyDescent="0.2">
      <c r="A150" s="118">
        <f>SUM(A143:A149)</f>
        <v>21273943</v>
      </c>
      <c r="B150" s="271" t="s">
        <v>215</v>
      </c>
      <c r="C150" s="120">
        <f>SUM(C143:C149)</f>
        <v>17839000</v>
      </c>
      <c r="D150" s="120">
        <f>SUM(D143:D149)</f>
        <v>21401993</v>
      </c>
    </row>
    <row r="151" spans="1:4" s="1" customFormat="1" ht="19.5" customHeight="1" x14ac:dyDescent="0.2">
      <c r="A151" s="272" t="s">
        <v>60</v>
      </c>
      <c r="B151" s="273" t="s">
        <v>220</v>
      </c>
      <c r="C151" s="267">
        <v>211700000</v>
      </c>
      <c r="D151" s="270" t="s">
        <v>60</v>
      </c>
    </row>
    <row r="152" spans="1:4" s="1" customFormat="1" ht="21" customHeight="1" x14ac:dyDescent="0.2">
      <c r="A152" s="118">
        <f>SUM(A27+A35+A70+A74+A83+A93+A103+A129+A133+A141+A150+A136)</f>
        <v>1735053175</v>
      </c>
      <c r="B152" s="174" t="s">
        <v>158</v>
      </c>
      <c r="C152" s="120">
        <f>SUM(C27+C35+C70+C74+C83+C93+C103+C129+C133+C141+C150+C151)</f>
        <v>1603000000</v>
      </c>
      <c r="D152" s="118">
        <f>SUM(D27+D35+D70+D74+D83+D93+D103+D129+D133+D141+D150+D136)</f>
        <v>1898739225</v>
      </c>
    </row>
    <row r="153" spans="1:4" s="1" customFormat="1" ht="20.25" customHeight="1" x14ac:dyDescent="0.2">
      <c r="A153" s="372"/>
      <c r="B153" s="372"/>
      <c r="C153" s="372"/>
      <c r="D153" s="372"/>
    </row>
    <row r="154" spans="1:4" ht="17.25" customHeight="1" x14ac:dyDescent="0.55000000000000004">
      <c r="A154" s="373" t="s">
        <v>368</v>
      </c>
      <c r="B154" s="374"/>
      <c r="C154" s="374"/>
      <c r="D154" s="374"/>
    </row>
    <row r="155" spans="1:4" ht="17.25" customHeight="1" x14ac:dyDescent="0.55000000000000004">
      <c r="A155" s="375"/>
      <c r="B155" s="375"/>
      <c r="C155" s="375"/>
      <c r="D155" s="375"/>
    </row>
    <row r="156" spans="1:4" ht="17.25" customHeight="1" x14ac:dyDescent="0.55000000000000004">
      <c r="A156" s="375"/>
      <c r="B156" s="375"/>
      <c r="C156" s="375"/>
      <c r="D156" s="375"/>
    </row>
    <row r="170" spans="2:2" ht="18.75" customHeight="1" x14ac:dyDescent="0.2">
      <c r="B170" s="79"/>
    </row>
  </sheetData>
  <mergeCells count="11">
    <mergeCell ref="A153:D153"/>
    <mergeCell ref="A154:D154"/>
    <mergeCell ref="A155:D155"/>
    <mergeCell ref="A156:D156"/>
    <mergeCell ref="C7:C8"/>
    <mergeCell ref="D7:D8"/>
    <mergeCell ref="C67:C68"/>
    <mergeCell ref="D67:D68"/>
    <mergeCell ref="A105:B105"/>
    <mergeCell ref="C124:C125"/>
    <mergeCell ref="D124:D12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</vt:lpstr>
      <vt:lpstr>2</vt:lpstr>
      <vt:lpstr>2.1</vt:lpstr>
      <vt:lpstr>2.2</vt:lpstr>
      <vt:lpstr>3</vt:lpstr>
      <vt:lpstr>3.1</vt:lpstr>
      <vt:lpstr>3.2</vt:lpstr>
      <vt:lpstr>4</vt:lpstr>
      <vt:lpstr>4.1</vt:lpstr>
      <vt:lpstr>4.2</vt:lpstr>
      <vt:lpstr>5</vt:lpstr>
      <vt:lpstr>5.1</vt:lpstr>
      <vt:lpstr>5.2</vt:lpstr>
      <vt:lpstr>6</vt:lpstr>
      <vt:lpstr>6.1</vt:lpstr>
      <vt:lpstr>6.2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2000 CUSTOM</dc:creator>
  <cp:lastModifiedBy>Khaled nasser Al-hadramy</cp:lastModifiedBy>
  <cp:lastPrinted>2008-06-24T04:19:04Z</cp:lastPrinted>
  <dcterms:created xsi:type="dcterms:W3CDTF">2013-12-16T05:43:46Z</dcterms:created>
  <dcterms:modified xsi:type="dcterms:W3CDTF">2013-12-16T13:02:20Z</dcterms:modified>
</cp:coreProperties>
</file>