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60" windowWidth="9420" windowHeight="4245"/>
  </bookViews>
  <sheets>
    <sheet name="Shc 1" sheetId="14" r:id="rId1"/>
    <sheet name="Shc 2" sheetId="13" r:id="rId2"/>
    <sheet name="Sch 2.1" sheetId="4" r:id="rId3"/>
    <sheet name="Sch2.2..3.2" sheetId="1" r:id="rId4"/>
    <sheet name="Sch.4" sheetId="5" r:id="rId5"/>
    <sheet name="Sch.4.1" sheetId="6" r:id="rId6"/>
    <sheet name="Sch.4.2" sheetId="7" r:id="rId7"/>
    <sheet name="Sch.5" sheetId="8" r:id="rId8"/>
    <sheet name="Sch.5.1" sheetId="9" r:id="rId9"/>
    <sheet name="Sch 5.2" sheetId="10" r:id="rId10"/>
    <sheet name="Sch 6" sheetId="11" r:id="rId11"/>
    <sheet name="Sch 6.1" sheetId="12" r:id="rId12"/>
    <sheet name="Sch.6.2" sheetId="2" r:id="rId13"/>
  </sheets>
  <definedNames>
    <definedName name="_xlnm.Print_Area" localSheetId="3">Sch2.2..3.2!$1:$195</definedName>
  </definedNames>
  <calcPr calcId="145621" fullCalcOnLoad="1"/>
</workbook>
</file>

<file path=xl/calcChain.xml><?xml version="1.0" encoding="utf-8"?>
<calcChain xmlns="http://schemas.openxmlformats.org/spreadsheetml/2006/main">
  <c r="K80" i="13" l="1"/>
  <c r="J80" i="13"/>
  <c r="A80" i="13"/>
  <c r="H48" i="14"/>
  <c r="B48" i="14"/>
  <c r="H47" i="14"/>
  <c r="F47" i="14"/>
  <c r="B47" i="14"/>
  <c r="H43" i="14"/>
  <c r="H50" i="14" s="1"/>
  <c r="F43" i="14"/>
  <c r="F50" i="14" s="1"/>
  <c r="B43" i="14"/>
  <c r="B50" i="14" s="1"/>
  <c r="H35" i="14"/>
  <c r="F35" i="14"/>
  <c r="B35" i="14"/>
  <c r="H30" i="14"/>
  <c r="H36" i="14" s="1"/>
  <c r="H37" i="14" s="1"/>
  <c r="F30" i="14"/>
  <c r="F36" i="14" s="1"/>
  <c r="F37" i="14" s="1"/>
  <c r="B30" i="14"/>
  <c r="B36" i="14" s="1"/>
  <c r="B37" i="14" s="1"/>
  <c r="H24" i="14"/>
  <c r="F24" i="14"/>
  <c r="B24" i="14"/>
  <c r="H16" i="14"/>
  <c r="F16" i="14"/>
  <c r="B16" i="14"/>
  <c r="J82" i="12"/>
  <c r="A55" i="8"/>
  <c r="A145" i="7"/>
  <c r="H106" i="7"/>
  <c r="A106" i="7"/>
  <c r="I106" i="7"/>
  <c r="J144" i="6"/>
  <c r="A144" i="6"/>
  <c r="A69" i="6"/>
  <c r="K26" i="6"/>
  <c r="A26" i="6"/>
  <c r="A62" i="5"/>
  <c r="A192" i="1"/>
  <c r="A189" i="1"/>
  <c r="A193" i="1" s="1"/>
  <c r="A185" i="1"/>
  <c r="K132" i="1"/>
  <c r="K136" i="1"/>
  <c r="K137" i="1" s="1"/>
  <c r="J136" i="1"/>
  <c r="J132" i="1"/>
  <c r="J137" i="1"/>
  <c r="A136" i="1"/>
  <c r="A132" i="1"/>
  <c r="A137" i="1" s="1"/>
  <c r="A50" i="4"/>
  <c r="K101" i="4"/>
  <c r="A17" i="2"/>
  <c r="A25" i="2"/>
  <c r="A33" i="2"/>
  <c r="A42" i="2"/>
  <c r="A43" i="2"/>
  <c r="I22" i="12"/>
  <c r="A99" i="12"/>
  <c r="A90" i="12"/>
  <c r="A85" i="12"/>
  <c r="A82" i="12"/>
  <c r="A78" i="12"/>
  <c r="A74" i="12"/>
  <c r="A36" i="12"/>
  <c r="A57" i="12"/>
  <c r="A44" i="12"/>
  <c r="A39" i="12"/>
  <c r="A28" i="12"/>
  <c r="A22" i="12"/>
  <c r="A100" i="12"/>
  <c r="A56" i="11"/>
  <c r="A27" i="10"/>
  <c r="A24" i="10"/>
  <c r="A20" i="10"/>
  <c r="A16" i="10"/>
  <c r="A28" i="10"/>
  <c r="K54" i="9"/>
  <c r="K49" i="9"/>
  <c r="K46" i="9"/>
  <c r="K32" i="9"/>
  <c r="K25" i="9"/>
  <c r="A108" i="9"/>
  <c r="A101" i="9"/>
  <c r="A97" i="9"/>
  <c r="A94" i="9"/>
  <c r="A90" i="9"/>
  <c r="A82" i="9"/>
  <c r="A25" i="9"/>
  <c r="A46" i="9"/>
  <c r="A54" i="9"/>
  <c r="A49" i="9"/>
  <c r="A32" i="9"/>
  <c r="A109" i="9"/>
  <c r="I36" i="7"/>
  <c r="H36" i="7"/>
  <c r="H24" i="7"/>
  <c r="H14" i="7"/>
  <c r="I14" i="7"/>
  <c r="I24" i="7"/>
  <c r="A154" i="7"/>
  <c r="A151" i="7"/>
  <c r="A148" i="7"/>
  <c r="A139" i="7"/>
  <c r="A131" i="7"/>
  <c r="A128" i="7"/>
  <c r="A100" i="7"/>
  <c r="A56" i="7"/>
  <c r="A107" i="7"/>
  <c r="A36" i="7"/>
  <c r="A38" i="7" s="1"/>
  <c r="A24" i="7"/>
  <c r="A14" i="7"/>
  <c r="K144" i="6"/>
  <c r="K34" i="6"/>
  <c r="K49" i="6"/>
  <c r="K135" i="6"/>
  <c r="K125" i="6"/>
  <c r="K106" i="6"/>
  <c r="K102" i="6"/>
  <c r="K91" i="6"/>
  <c r="K78" i="6"/>
  <c r="K69" i="6"/>
  <c r="K146" i="6"/>
  <c r="A135" i="6"/>
  <c r="A125" i="6"/>
  <c r="A146" i="6" s="1"/>
  <c r="A106" i="6"/>
  <c r="A102" i="6"/>
  <c r="A91" i="6"/>
  <c r="A78" i="6"/>
  <c r="A49" i="6"/>
  <c r="A34" i="6"/>
  <c r="K62" i="5"/>
  <c r="A141" i="1"/>
  <c r="K78" i="1"/>
  <c r="K75" i="1"/>
  <c r="A78" i="1"/>
  <c r="A75" i="1"/>
  <c r="A44" i="1"/>
  <c r="A22" i="1"/>
  <c r="A46" i="1"/>
  <c r="K50" i="4"/>
  <c r="K53" i="4"/>
  <c r="K144" i="4"/>
  <c r="K139" i="4"/>
  <c r="K132" i="4"/>
  <c r="K104" i="4"/>
  <c r="K95" i="4"/>
  <c r="K88" i="4"/>
  <c r="K75" i="4"/>
  <c r="K38" i="4"/>
  <c r="K27" i="4"/>
  <c r="K146" i="4"/>
  <c r="J132" i="4"/>
  <c r="J38" i="4"/>
  <c r="A144" i="4"/>
  <c r="A139" i="4"/>
  <c r="A132" i="4"/>
  <c r="A27" i="4"/>
  <c r="A104" i="4"/>
  <c r="A101" i="4"/>
  <c r="A95" i="4"/>
  <c r="A88" i="4"/>
  <c r="A75" i="4"/>
  <c r="A53" i="4"/>
  <c r="A38" i="4"/>
  <c r="A146" i="4"/>
  <c r="J139" i="4"/>
  <c r="J144" i="4"/>
  <c r="J146" i="4" s="1"/>
  <c r="J104" i="4"/>
  <c r="J101" i="4"/>
  <c r="J95" i="4"/>
  <c r="J88" i="4"/>
  <c r="J75" i="4"/>
  <c r="J53" i="4"/>
  <c r="J50" i="4"/>
  <c r="J27" i="4"/>
  <c r="K16" i="10"/>
  <c r="K20" i="10"/>
  <c r="K24" i="10"/>
  <c r="K27" i="10"/>
  <c r="K28" i="10"/>
  <c r="J20" i="10"/>
  <c r="J16" i="10"/>
  <c r="J27" i="10"/>
  <c r="J24" i="10"/>
  <c r="J28" i="10" s="1"/>
  <c r="I56" i="11"/>
  <c r="H56" i="11"/>
  <c r="J99" i="12"/>
  <c r="J100" i="12" s="1"/>
  <c r="J90" i="12"/>
  <c r="J85" i="12"/>
  <c r="J78" i="12"/>
  <c r="J74" i="12"/>
  <c r="J57" i="12"/>
  <c r="J44" i="12"/>
  <c r="J39" i="12"/>
  <c r="J36" i="12"/>
  <c r="J28" i="12"/>
  <c r="J22" i="12"/>
  <c r="I99" i="12"/>
  <c r="I100" i="12" s="1"/>
  <c r="I90" i="12"/>
  <c r="I74" i="12"/>
  <c r="I85" i="12"/>
  <c r="I82" i="12"/>
  <c r="I78" i="12"/>
  <c r="I57" i="12"/>
  <c r="I44" i="12"/>
  <c r="I39" i="12"/>
  <c r="I36" i="12"/>
  <c r="I28" i="12"/>
  <c r="K42" i="2"/>
  <c r="K17" i="2"/>
  <c r="K25" i="2"/>
  <c r="K33" i="2"/>
  <c r="K43" i="2"/>
  <c r="J33" i="2"/>
  <c r="J17" i="2"/>
  <c r="J43" i="2" s="1"/>
  <c r="J25" i="2"/>
  <c r="J42" i="2"/>
  <c r="J62" i="5"/>
  <c r="J49" i="6"/>
  <c r="J135" i="6"/>
  <c r="J146" i="6" s="1"/>
  <c r="J125" i="6"/>
  <c r="J106" i="6"/>
  <c r="J102" i="6"/>
  <c r="J91" i="6"/>
  <c r="J78" i="6"/>
  <c r="J69" i="6"/>
  <c r="J34" i="6"/>
  <c r="J26" i="6"/>
  <c r="A159" i="7"/>
  <c r="A160" i="7" s="1"/>
  <c r="A162" i="7" s="1"/>
  <c r="I154" i="7"/>
  <c r="I151" i="7"/>
  <c r="I148" i="7"/>
  <c r="I145" i="7"/>
  <c r="I139" i="7"/>
  <c r="I131" i="7"/>
  <c r="I128" i="7"/>
  <c r="I159" i="7"/>
  <c r="I160" i="7"/>
  <c r="I100" i="7"/>
  <c r="I56" i="7"/>
  <c r="I107" i="7" s="1"/>
  <c r="I38" i="7"/>
  <c r="H154" i="7"/>
  <c r="H151" i="7"/>
  <c r="H148" i="7"/>
  <c r="H145" i="7"/>
  <c r="H139" i="7"/>
  <c r="H131" i="7"/>
  <c r="H128" i="7"/>
  <c r="H159" i="7"/>
  <c r="H160" i="7"/>
  <c r="H100" i="7"/>
  <c r="H56" i="7"/>
  <c r="H107" i="7" s="1"/>
  <c r="H38" i="7"/>
  <c r="K55" i="8"/>
  <c r="J55" i="8"/>
  <c r="K108" i="9"/>
  <c r="K101" i="9"/>
  <c r="K97" i="9"/>
  <c r="K94" i="9"/>
  <c r="K90" i="9"/>
  <c r="K82" i="9"/>
  <c r="K109" i="9"/>
  <c r="J108" i="9"/>
  <c r="J101" i="9"/>
  <c r="J97" i="9"/>
  <c r="J94" i="9"/>
  <c r="J90" i="9"/>
  <c r="J82" i="9"/>
  <c r="J54" i="9"/>
  <c r="J49" i="9"/>
  <c r="J46" i="9"/>
  <c r="J32" i="9"/>
  <c r="J25" i="9"/>
  <c r="J109" i="9"/>
  <c r="K141" i="1"/>
  <c r="J22" i="1"/>
  <c r="K192" i="1"/>
  <c r="K189" i="1"/>
  <c r="K193" i="1" s="1"/>
  <c r="J189" i="1"/>
  <c r="J193" i="1" s="1"/>
  <c r="J192" i="1"/>
  <c r="K185" i="1"/>
  <c r="J185" i="1"/>
  <c r="J141" i="1"/>
  <c r="J78" i="1"/>
  <c r="J75" i="1"/>
  <c r="K44" i="1"/>
  <c r="K46" i="1" s="1"/>
  <c r="K22" i="1"/>
  <c r="J44" i="1"/>
  <c r="J46" i="1"/>
  <c r="H162" i="7" l="1"/>
  <c r="I162" i="7"/>
</calcChain>
</file>

<file path=xl/sharedStrings.xml><?xml version="1.0" encoding="utf-8"?>
<sst xmlns="http://schemas.openxmlformats.org/spreadsheetml/2006/main" count="1125" uniqueCount="641">
  <si>
    <t>P  A  R  T  I  C  U  L  A  R  S</t>
  </si>
  <si>
    <t>DIWAN OF ROYAL COURT</t>
  </si>
  <si>
    <t>CABINET SECRETARIAT</t>
  </si>
  <si>
    <t>MINISTRY OF LEGAL AFFAIRS</t>
  </si>
  <si>
    <t>MINISTRY OF FINANCE</t>
  </si>
  <si>
    <t>MINISTRY OF FOREIGN AFFAIRS</t>
  </si>
  <si>
    <t>MINISTRY OF INTERIOR</t>
  </si>
  <si>
    <t>MINISTRY OF INFORMATION</t>
  </si>
  <si>
    <t>MINISTRY OF COMMERCE AND INDUSTRY</t>
  </si>
  <si>
    <t>(Rial Omani)</t>
  </si>
  <si>
    <t>MINISTRY OF HEALTH</t>
  </si>
  <si>
    <t>MINISTRY OF EDUCATION</t>
  </si>
  <si>
    <t>TENDER BOARD</t>
  </si>
  <si>
    <t>OFFICE OF ADVISOR TO HIS MAJESTY THE SULTAN FOR EXTERNAL LIAISON</t>
  </si>
  <si>
    <t>MINISTRY OF CIVIL SERVICE</t>
  </si>
  <si>
    <t>SULTAN QABOOS UNIVERSITY &amp; EDUCATIONAL HOSPITAL</t>
  </si>
  <si>
    <t>MINISTRY OF FINANCE (MINISTERS AND UNDERSECRETARIES APPROPRIATIONS)</t>
  </si>
  <si>
    <t>OFFICE OF MINISTER OF STATE AND GOVERNOR OF DHOFAR</t>
  </si>
  <si>
    <t>INSTITUTE OF PUBLIC ADMINISTRATION</t>
  </si>
  <si>
    <t>OFFICE OF DEPUTY PRIME MINISTER FOR CABINET AFFAIRS</t>
  </si>
  <si>
    <t>MINISTRY OF HIGHER EDUCATION</t>
  </si>
  <si>
    <t>MINISTRY OF NATIONAL ECONOMY</t>
  </si>
  <si>
    <t>MINISTRY OF DEFENCE</t>
  </si>
  <si>
    <t>MINISTRY OF FINANCE (SPECIAL ACCOUNT)</t>
  </si>
  <si>
    <t>ROYAL OMAN POLICE</t>
  </si>
  <si>
    <t>SPECIFIED ALLOCATION</t>
  </si>
  <si>
    <t>Schedule No.2/1</t>
  </si>
  <si>
    <t>TOTAL OF GENERAL PUBLIC SERVICES SECTOR</t>
  </si>
  <si>
    <t>GENERAL PUBLIC SERVICES SECTOR</t>
  </si>
  <si>
    <t>PUBLIC ORDER AND SAFETY SECTOR</t>
  </si>
  <si>
    <t>EDUCATION SECTOR</t>
  </si>
  <si>
    <t>TOTAL OF PUBLIC ORDER AND SAFETY SECTOR</t>
  </si>
  <si>
    <t>TOTAL EDUCATION SECTOR</t>
  </si>
  <si>
    <t>HEALTH SECTOR</t>
  </si>
  <si>
    <t>SOCIAL SECURITY AND WELFARE SECTOR</t>
  </si>
  <si>
    <t>TOTAL SOCIAL SECURITY AND WELFARE SECTOR</t>
  </si>
  <si>
    <t>HOUSING SECTOR</t>
  </si>
  <si>
    <t>DIWAN OF THE ROYAL COURT</t>
  </si>
  <si>
    <t>SECRETARIAT GENERAL FOR SUPREME COMMITTEE FOR TOWN PLANNING</t>
  </si>
  <si>
    <t>TOTAL HOUSING SECTOR</t>
  </si>
  <si>
    <t>RECREATION, CULTURAL &amp; RELIGIOUS AFFAIRS SECTOR</t>
  </si>
  <si>
    <t>TOTAL RECREATION, CULTURAL &amp; RELIGIOUS AFFAIRS SECTOR</t>
  </si>
  <si>
    <t>ENERGY &amp; FUEL SECTOR</t>
  </si>
  <si>
    <t>TOTAL ENERGY &amp; FUEL SECTOR</t>
  </si>
  <si>
    <t>AGRICULTURAL, FORESTRY AFFAIRS, FISHERIES AND HUNTING SECTOR</t>
  </si>
  <si>
    <t>TOTAL AGRICULTURAL, FORESTRY AFFAIRS, FISHERIES AND HUNTING SECTOR</t>
  </si>
  <si>
    <t>MINING, MANUFACTURING &amp; CONSTRUCTION SECTOR</t>
  </si>
  <si>
    <t>TOTAL MINING, MANUFACTURING &amp; CONSTRUCTION SECTOR</t>
  </si>
  <si>
    <t>TRANSPORTATION &amp; COMMUNICATIONS SECTOR</t>
  </si>
  <si>
    <t>TOTAL TRANSPORTATION &amp; COMMUNICATION SECTOR</t>
  </si>
  <si>
    <t>OTHER ECONOMIC AFFAIRS SECTOR</t>
  </si>
  <si>
    <t>TOTAL OTHER ECONOMIC AFFAIRS SECTOR</t>
  </si>
  <si>
    <t>OTHERS</t>
  </si>
  <si>
    <r>
      <t xml:space="preserve">  </t>
    </r>
    <r>
      <rPr>
        <sz val="8"/>
        <rFont val="Arial"/>
        <family val="2"/>
        <charset val="178"/>
      </rPr>
      <t xml:space="preserve">   MISCELLANEOUS ESTABLISHMENTS</t>
    </r>
  </si>
  <si>
    <r>
      <t xml:space="preserve">  </t>
    </r>
    <r>
      <rPr>
        <sz val="8"/>
        <rFont val="Arial"/>
        <family val="2"/>
        <charset val="178"/>
      </rPr>
      <t xml:space="preserve">   BORROWINGS</t>
    </r>
  </si>
  <si>
    <t>TOTAL OTHERS</t>
  </si>
  <si>
    <t>T O T A L</t>
  </si>
  <si>
    <t>TOTAL HEALTH SECTOR</t>
  </si>
  <si>
    <t>A.</t>
  </si>
  <si>
    <t>TAXES AND FEES REVENUE</t>
  </si>
  <si>
    <t>INCOME TAX ON COMPANIES AND ESTABLISHMENTS</t>
  </si>
  <si>
    <t>MUNICIPALITY FEES ON RENTS</t>
  </si>
  <si>
    <t>FEES ON REAL ESTATES TRANSACTIONS</t>
  </si>
  <si>
    <t>BUSINESS LICENCES</t>
  </si>
  <si>
    <t>FEES FROM HOTELS AND ENTERTAINMENTS</t>
  </si>
  <si>
    <t>TAXES ON CONCESSIONARY USE</t>
  </si>
  <si>
    <t>CUSTOM DUTIES</t>
  </si>
  <si>
    <t>TOTAL OF TAXES AND FEES REVENUE</t>
  </si>
  <si>
    <t>B.</t>
  </si>
  <si>
    <t>NON-TAX REVENUE</t>
  </si>
  <si>
    <t>REVENUE FROM SALE OF WATER</t>
  </si>
  <si>
    <t>OTHER WATER REVENUE</t>
  </si>
  <si>
    <t>POSTAL REVENUE</t>
  </si>
  <si>
    <t>AIRPORT REVENUE</t>
  </si>
  <si>
    <t>SEA PORT REVENUE</t>
  </si>
  <si>
    <t>RENT FROM GOVERNMENT REAL ESTATE</t>
  </si>
  <si>
    <t>INCOME FROM GOVERNMENT INVESTMENTS</t>
  </si>
  <si>
    <t>PASSPORT AND IMMIGRATION FEES</t>
  </si>
  <si>
    <t>MISCELLANEOUS ADMINISTRATIVE FEES &amp; CHARGES</t>
  </si>
  <si>
    <t>COMPENSATION FINES AND FORFEITS</t>
  </si>
  <si>
    <t>MINING REVENUES</t>
  </si>
  <si>
    <t>SALES OF FOOD STUFF</t>
  </si>
  <si>
    <t>MISCELLANEOUS AGRICULTURAL REVENUE</t>
  </si>
  <si>
    <t>FISHERIES REVENUE</t>
  </si>
  <si>
    <t>MEDICAL REVENUE</t>
  </si>
  <si>
    <t>MISCELLANEOUS REVENUE</t>
  </si>
  <si>
    <t>OTHER REVENUE (OTHER OIL)</t>
  </si>
  <si>
    <t>TOTAL OF NON-TAX REVENUE</t>
  </si>
  <si>
    <t>C.</t>
  </si>
  <si>
    <t>TOTAL OTHER CURRENT REVENUE ITEMWISE (A+B+C)</t>
  </si>
  <si>
    <t>Schedule No.3</t>
  </si>
  <si>
    <t>CAPITAL REVENUE</t>
  </si>
  <si>
    <t>TOTAL CAPITAL REVENUE</t>
  </si>
  <si>
    <t>CAPITAL REPAYMENT</t>
  </si>
  <si>
    <t>MINISTRY OF FINANCE (Miscellaneous Establishments)</t>
  </si>
  <si>
    <t>TOTAL CAPITAL REPAYMENT</t>
  </si>
  <si>
    <t>Schedule No.3/1</t>
  </si>
  <si>
    <t>TOTAL GENERAL PUBLIC SERVICES</t>
  </si>
  <si>
    <t>Schedule No.3/2</t>
  </si>
  <si>
    <t>Schedule No.4</t>
  </si>
  <si>
    <t>OFFICE OF HIS MAJESTY'S PERSONAL REPRESENTATIVE</t>
  </si>
  <si>
    <t>OFFICE OF MINISTER OF STATE AND GOVERNOR OF MUSCAT</t>
  </si>
  <si>
    <t>SECRETARIAT OF SUPREME COMMITTEE FOR TOWN PLANNING</t>
  </si>
  <si>
    <t>BUDGET RESERVE</t>
  </si>
  <si>
    <t>Schedule No.4/1</t>
  </si>
  <si>
    <t>OFFICE OF ADVISER TO HIS MAJESTY THE SULTAN FOR EXTERNAL LIAISON</t>
  </si>
  <si>
    <t>TOTAL GENERAL PUBLIC SERVICES SECTOR</t>
  </si>
  <si>
    <t>DIWAN OF THE ROYAL COURT ("APPROPRIATION FOR MINISTERS &amp; SHEIKHS")</t>
  </si>
  <si>
    <t>OFFICE OF MINISTER OF STATE &amp; GOVERNOR OF MUSCAT</t>
  </si>
  <si>
    <t>TOTAL PUBLIC ORDER AND SAFETY SECTOR</t>
  </si>
  <si>
    <t>SUBSIDY TO HOUSEHOLD AND OTHER ESTABLISHMENTS</t>
  </si>
  <si>
    <t>CONTRIBUTION TOWARDS OMANI GOVERNMENT EMPLOYEES PENSION BUDGET</t>
  </si>
  <si>
    <t>PENSION AND AFTER SERVICE GRATUITIES BUDGET</t>
  </si>
  <si>
    <t>TOTAL SOCIAL SECURITY &amp; WELFARE SECTOR</t>
  </si>
  <si>
    <t>RECREATION, CULTURAL AND RELIGIOUS AFFAIRS SECTOR</t>
  </si>
  <si>
    <t>TOTAL RECREATION, CULTURAL AND RELIGIOUS AFFAIRS SECTOR</t>
  </si>
  <si>
    <t>ENERGY AND FUEL SECTOR</t>
  </si>
  <si>
    <t>TOTAL ENERGY AND FUEL SECTOR</t>
  </si>
  <si>
    <t>AGRICULTURE, FORESTRY AFFAIRS, FISHING AND HUNTING SECTOR</t>
  </si>
  <si>
    <t>TOTAL AGRICULTURE, FORESTRY AFFAIRS AND HUNTING SECTOR</t>
  </si>
  <si>
    <t>TRANSPORTATION AND COMMUNICATION SECTOR</t>
  </si>
  <si>
    <t>TOTAL TRANSPORTATION AND COMMUNICATIONS SECTOR</t>
  </si>
  <si>
    <t>MINISTRY OF COMMERCE &amp; INDUSTRY</t>
  </si>
  <si>
    <t>OFFICE OF ADVISOR TO HIS MAJESTY THE SULTAN FOR ECONOMIC PLANNING AFFAIRS</t>
  </si>
  <si>
    <t>SUBSIDY TO PUBLIC AUTHORITY FOR STORES AND FOOD RESERVES</t>
  </si>
  <si>
    <t>GRAND TOTAL</t>
  </si>
  <si>
    <t>Schedule No.4/2</t>
  </si>
  <si>
    <t>(A)</t>
  </si>
  <si>
    <t>EXPENDITURE ON GOODS &amp; SERVICES</t>
  </si>
  <si>
    <t>SALARIES AND WAGES</t>
  </si>
  <si>
    <t>TOTAL SALARIES AND WAGES</t>
  </si>
  <si>
    <t>BASIC SALARIES</t>
  </si>
  <si>
    <t>WAGES OF TEMPORARY EMPLOYEES</t>
  </si>
  <si>
    <t>COST OF EMPLOYING GRADUATES</t>
  </si>
  <si>
    <t>ALLOWANCES</t>
  </si>
  <si>
    <t>HOUSING</t>
  </si>
  <si>
    <t>ELECTRICITY</t>
  </si>
  <si>
    <t>WATER</t>
  </si>
  <si>
    <t>TELEPHONE</t>
  </si>
  <si>
    <t>NATURE OF WORK</t>
  </si>
  <si>
    <t>EXPATRIATION</t>
  </si>
  <si>
    <t>TRANSPORT</t>
  </si>
  <si>
    <t>OTHER ALLOWANCES</t>
  </si>
  <si>
    <t>TOTAL ALLOWANCES</t>
  </si>
  <si>
    <t>OTHER ENTITLEMENTS</t>
  </si>
  <si>
    <t>TICKETS</t>
  </si>
  <si>
    <t>LEAVE TRAVEL EXPENSES</t>
  </si>
  <si>
    <t>BONUS</t>
  </si>
  <si>
    <t>LEAVE ENCASHMENT</t>
  </si>
  <si>
    <t>OVERTIME</t>
  </si>
  <si>
    <t>RENT FOR STAFF ACCOMMODATION</t>
  </si>
  <si>
    <t>COST OF SPECIAL EMPLOYMENT CONTRACTS</t>
  </si>
  <si>
    <t>TOTAL OTHER ENTITLEMENTS</t>
  </si>
  <si>
    <t>CONTRIBUTION TOWARDS PENSION SCHEME FOR GOVERNMENT OMANI EMPLOYEES</t>
  </si>
  <si>
    <t>(B)</t>
  </si>
  <si>
    <t xml:space="preserve">  (A)   TOTAL EXPENDITURE ON GOODS AND SERVICES</t>
  </si>
  <si>
    <t>PURCHASE OF GOODS AND SERVICES</t>
  </si>
  <si>
    <t>GOODS</t>
  </si>
  <si>
    <t>MEDICAL SUPPLIES</t>
  </si>
  <si>
    <t>AGRICULTURAL SUPPLIES</t>
  </si>
  <si>
    <t>CHEMICAL MATERIALS &amp; INSECTICIDES</t>
  </si>
  <si>
    <t>EDUCATIONAL SUPPLIES</t>
  </si>
  <si>
    <t>FOOD SUPPLIES</t>
  </si>
  <si>
    <t>PRINTING &amp; STATIONERY SUPPLIES</t>
  </si>
  <si>
    <t>BUILDING &amp; ROAD SUPPLIES</t>
  </si>
  <si>
    <t>BROADCASTING AND TELEVISION SUPPLIES</t>
  </si>
  <si>
    <t>COMPUTER SUPPLIES</t>
  </si>
  <si>
    <t>FUEL FOR MACHINERY</t>
  </si>
  <si>
    <t>NATURAL GAS</t>
  </si>
  <si>
    <t>MACHINERY SPARE PARTS</t>
  </si>
  <si>
    <t>FUEL FOR VEHICLE AND TRANSPORTATION</t>
  </si>
  <si>
    <t>SPARE PARTS FOR VEHICLE AND TRANSPORTATION</t>
  </si>
  <si>
    <t>OTHER SUPPLIES OF GOODS</t>
  </si>
  <si>
    <t>TOTAL PURCHASE OF GOODS</t>
  </si>
  <si>
    <t>SERVICES</t>
  </si>
  <si>
    <t>ROAD MAINTENANCE</t>
  </si>
  <si>
    <t>CLEANING CONTRACTS</t>
  </si>
  <si>
    <t>BUILDING MAINTENANCE</t>
  </si>
  <si>
    <t>OFFICE FURNITURE &amp; EQUIPMENTS MAINTENANCE</t>
  </si>
  <si>
    <t>HOUSE FURNITURE &amp; EQUIPMENT MAINTENANCE</t>
  </si>
  <si>
    <t>VEHICLE AND TRANSPORTATION MAINTENANCE</t>
  </si>
  <si>
    <t>MACHINERY MAINTENANCE</t>
  </si>
  <si>
    <t>COMPUTER MACHINERY MAINTENANCE</t>
  </si>
  <si>
    <t>OTHER MAINTENANCE</t>
  </si>
  <si>
    <t>RENT OF PROPERTY</t>
  </si>
  <si>
    <t>INSURANCE FOR MOTOR VEHICLES</t>
  </si>
  <si>
    <t>INSURANCE FOR GOVERNMENT PROPERTY</t>
  </si>
  <si>
    <t>TRAVEL ON DUTY EXPENSES</t>
  </si>
  <si>
    <t>SUBSCRIPTION FOR NEWS PAPERS &amp; MAGAZINES</t>
  </si>
  <si>
    <t>ADVERTISEMENT, PUBLICATION &amp; EXHIBITIONS</t>
  </si>
  <si>
    <t>TRAINING</t>
  </si>
  <si>
    <t>MEDICAL TREATMENT ABROAD</t>
  </si>
  <si>
    <t>OTHER SERVICES</t>
  </si>
  <si>
    <t>NATIONAL DAY EXPENSES</t>
  </si>
  <si>
    <t>HIRING COST FOR VEHICLE AND TRANSPORTATION</t>
  </si>
  <si>
    <t>COST OF ELECTRICITY CONNECTIONS OUTSIDE MUSCAT</t>
  </si>
  <si>
    <t>CONTRACTS OF CONSULTATION SERVICES</t>
  </si>
  <si>
    <t>CONTRACTS OF OPERATIONAL SERVICES</t>
  </si>
  <si>
    <t>BANK CHARGES</t>
  </si>
  <si>
    <t>CURRENCY EXCHANGE LOSSES</t>
  </si>
  <si>
    <t>REFUND FROM PREVIOUS YEARS' REVENUE</t>
  </si>
  <si>
    <t>UNCLASSIFIED EXPENSES</t>
  </si>
  <si>
    <t>SCHOLARSHIPS</t>
  </si>
  <si>
    <t>FURNITURE AND EDUCATIONAL EQUIPMENT, MAINTENANCE</t>
  </si>
  <si>
    <t>FURNITURE, MEDICAL EQUIPMENTS AND LABORATORIES MAINTENANCE</t>
  </si>
  <si>
    <t>TOTAL PURCHASE OF SERVICES</t>
  </si>
  <si>
    <t>EXPENSES OF GOVERNMENT SERVICES</t>
  </si>
  <si>
    <t>POSTS, TELEGRAPH &amp; TELEPHONE SERVICES</t>
  </si>
  <si>
    <t>ELECTRICITY CONSUMPTION</t>
  </si>
  <si>
    <t>WATER CONSUMPTION</t>
  </si>
  <si>
    <t>TOTAL EXPENSES OF GOVERNMENT SERVICES</t>
  </si>
  <si>
    <t>(C)    SUBSIDIES &amp; OTHER CURRENT TRANSFERS</t>
  </si>
  <si>
    <t>SUBSIDIES</t>
  </si>
  <si>
    <t>NON-FINANCIAL AUTHORITIES AND ENTERPRISES</t>
  </si>
  <si>
    <r>
      <t xml:space="preserve">  </t>
    </r>
    <r>
      <rPr>
        <sz val="8"/>
        <rFont val="Arial"/>
        <family val="2"/>
        <charset val="178"/>
      </rPr>
      <t xml:space="preserve">  PUBLIC AUTHORITIES</t>
    </r>
  </si>
  <si>
    <r>
      <t xml:space="preserve">  </t>
    </r>
    <r>
      <rPr>
        <sz val="8"/>
        <rFont val="Arial"/>
        <family val="2"/>
        <charset val="178"/>
      </rPr>
      <t xml:space="preserve">  COMPANIES AND ENTERPRISES</t>
    </r>
  </si>
  <si>
    <t>TOTAL SUBSIDIES</t>
  </si>
  <si>
    <t>TRANSFER TO NOT-FOR PROFIT AUTHORITIES AND ENTERPRISES</t>
  </si>
  <si>
    <t>TRANSFER TO CLUBS AND SPORTS ASSOCIATIONS</t>
  </si>
  <si>
    <t>TOTAL TRANSFER TO NOT FOR PROFIT AUTHORITIES AND ENTERPRISES</t>
  </si>
  <si>
    <t>GRANTS, SUBSIDY AND COMPENSATIONS TO HOUSEHOLDS</t>
  </si>
  <si>
    <t>GRANTS TO HOUSEHOLDS</t>
  </si>
  <si>
    <t>EMERGENCY GRANTS</t>
  </si>
  <si>
    <t>GRANTS FOR STUDENTS COST OF LIVING</t>
  </si>
  <si>
    <t>OTHER GRANTS</t>
  </si>
  <si>
    <t>TOTAL GRANTS TO HOUSEHOLDS</t>
  </si>
  <si>
    <t>SUBSIDY TO HOUSEHOLDS</t>
  </si>
  <si>
    <t>ALLOCATIONS FOR RURAL DEVELOPMENT</t>
  </si>
  <si>
    <t>SUBSIDY FOR DATES</t>
  </si>
  <si>
    <t>LOSS ON SALE OF DATES</t>
  </si>
  <si>
    <t>TOTAL SUBSIDY TO HOUSEHOLDS</t>
  </si>
  <si>
    <t>ACCIDENTS COMPENSATION</t>
  </si>
  <si>
    <t>COMPENSATION FOR INJURIES CAUSED BY ACCIDENTS</t>
  </si>
  <si>
    <t>TOTAL ACCIDENTS COMPENSATION</t>
  </si>
  <si>
    <t>DOMESTIC DONATIONS &amp; GRANTS</t>
  </si>
  <si>
    <t>DOMESTIC DONATIONS AND GRANTS</t>
  </si>
  <si>
    <t>TOTAL DOMESTIC DONATIONS &amp; GRANTS</t>
  </si>
  <si>
    <t>DONATIONS &amp; GRANTS ABROAD</t>
  </si>
  <si>
    <t>TOTAL DONATIONS &amp; GRANTS ABROAD</t>
  </si>
  <si>
    <t>CO-OPERATIVE COUNCIL ORGANIZATIONS</t>
  </si>
  <si>
    <t>ARAB ORGANIZATIONS</t>
  </si>
  <si>
    <t>INTERNATIONAL ORGANIZATIONS</t>
  </si>
  <si>
    <t>TOTAL SUBSCRIPTION IN NON-FINANCIAL ORGANIZATIONS</t>
  </si>
  <si>
    <t>(D)      BUDGET RESERVE</t>
  </si>
  <si>
    <t>MINISTRY OF FINANCE (MINISTERS AND UNDERSECRETARIES APPROPRIATION)</t>
  </si>
  <si>
    <t>OFFICE OF MINISTER OF STATE &amp; GOVERNOR OF DHOFAR</t>
  </si>
  <si>
    <t>FUEL &amp; ENERGY SECTOR</t>
  </si>
  <si>
    <t>TOTAL FUEL AND ENERGY SECTOR</t>
  </si>
  <si>
    <t>TOTAL AGRICULTURE, FORESTRY AFFAIRS, FISHING AND HUNTING SECTOR</t>
  </si>
  <si>
    <t>TOTAL TRANSPORTATION AND COMMUNICATION SECTOR</t>
  </si>
  <si>
    <t>G R A N D      T O T A L</t>
  </si>
  <si>
    <t>Schedule No.5</t>
  </si>
  <si>
    <t>ESTIMATED ACTUAL EXPENDITURE</t>
  </si>
  <si>
    <t>Schedule No.5/1</t>
  </si>
  <si>
    <t xml:space="preserve">          PUBLIC ESTABLISHMENT FOR INDUSTRIAL ESTATES</t>
  </si>
  <si>
    <t>PUBLIC AUTHORITY FOR STORES &amp; FOOD RESERVES</t>
  </si>
  <si>
    <t>MUSCAT SECURITIES MARKET</t>
  </si>
  <si>
    <t>MINISTRY OF JUSTICE</t>
  </si>
  <si>
    <t>MINISTRY OF AWQAF &amp; RELIGIOUS AFFAIRS</t>
  </si>
  <si>
    <t>MINISTRY OF OIL AND GAS</t>
  </si>
  <si>
    <t>MINISTRY OF AWQAF AND RELIGIOUS AFFAIRS</t>
  </si>
  <si>
    <t>COST OF ELECTRICITY EXTENSION OUTSIDE MUSCAT</t>
  </si>
  <si>
    <t>CONTRACTS OF OTHER SERVICES</t>
  </si>
  <si>
    <t>GRANTS FOR SOCIAL PURPOSES</t>
  </si>
  <si>
    <t>SHEIKHS &amp; TRIBES ALLOTMENT</t>
  </si>
  <si>
    <t>SECRETARIAT FOR SUPREME COMMITTEE FOR TOWN PLANNING</t>
  </si>
  <si>
    <t>APPROVED BUDGET</t>
  </si>
  <si>
    <t>Schedule No.2/1 Cont'd</t>
  </si>
  <si>
    <t xml:space="preserve"> FOR MINISTRIES, GOVERNMENT UNITS</t>
  </si>
  <si>
    <t xml:space="preserve">AND PUBLIC AUTHORITIES FOR THE </t>
  </si>
  <si>
    <t xml:space="preserve">OTHER CURRENT REVENUE FUNCTIONWISE </t>
  </si>
  <si>
    <t>AL  SHURA'A COUNCIL</t>
  </si>
  <si>
    <t>(INSTITUTE OF SHARIA SCIENCES)</t>
  </si>
  <si>
    <t>OTHER CURRENT REVENUE ITEMWISE</t>
  </si>
  <si>
    <t>Schedule No.2/2</t>
  </si>
  <si>
    <t xml:space="preserve">APPROVED BUDGET </t>
  </si>
  <si>
    <t>CAPITAL REVENUE AND REPAYMENT</t>
  </si>
  <si>
    <t>CAPITAL REVENUE AND REPAYMENT FUNCTIONWISE FOR</t>
  </si>
  <si>
    <t xml:space="preserve">CAPITAL REVENUE AND REPAYMENT ITEMWISE FOR </t>
  </si>
  <si>
    <t>CURRENT EXPENDITURE FOR CIVIL MINISTRIES</t>
  </si>
  <si>
    <t xml:space="preserve"> AL SHURA'A COUNCIL</t>
  </si>
  <si>
    <t xml:space="preserve">CURRENT EXPENDITURE FUNCTIONWISE FOR </t>
  </si>
  <si>
    <t>Schedule No.4/1 Cont'd</t>
  </si>
  <si>
    <t>Schedule No.4/2 Cont'd</t>
  </si>
  <si>
    <t xml:space="preserve">CAPITAL EXPENDITURE FOR CIVIL MINISTRIES </t>
  </si>
  <si>
    <t xml:space="preserve">CAPITAL EXPENDITURE FUNCTIONWISE FOR CIVIL </t>
  </si>
  <si>
    <t>MINISTRY OF  AWQAF AND RELIGIOUS AFFAIRS (INSTITUTE OF SHARIA SCIENCES)</t>
  </si>
  <si>
    <t>OFFICE OF THE ADVISOR TO HIS MAJESTY THE SULTAN FOR ECONOMIC</t>
  </si>
  <si>
    <t>PLANNING AFFIARS</t>
  </si>
  <si>
    <t>CAPITAL EXPENDITURE ITEMWISE</t>
  </si>
  <si>
    <t>DEVELOPMENT EXPENDITURE FOR CIVIL MINISTRIES</t>
  </si>
  <si>
    <t xml:space="preserve">DEVELOPMENT EXPENDITURE FUNCTIONWISE FOR CIVIL </t>
  </si>
  <si>
    <t>Schedule No.5/1 Cont'd</t>
  </si>
  <si>
    <t xml:space="preserve">   DIWAN OF THE ROYAL COURT</t>
  </si>
  <si>
    <t xml:space="preserve">  CABINET SECRETARIAT</t>
  </si>
  <si>
    <t xml:space="preserve">  OFFICE OF HIS MAJESTY'S PERSONAL REPRESENTATIVE</t>
  </si>
  <si>
    <t xml:space="preserve">  MINISTRY OF LEGAL AFFAIRS</t>
  </si>
  <si>
    <t xml:space="preserve">  MINISTRY OF FINANCE</t>
  </si>
  <si>
    <t xml:space="preserve">  MINISTRY OF FOREIGN AFFAIRS</t>
  </si>
  <si>
    <t xml:space="preserve">  MINISTRY OF INTERIOR</t>
  </si>
  <si>
    <t xml:space="preserve">  MINISTRY OF INFORMATION</t>
  </si>
  <si>
    <t xml:space="preserve">  MINISTRY OF COMMERCE AND INDUSTRY</t>
  </si>
  <si>
    <t xml:space="preserve">  MINISTRY OF OIL AND GAS</t>
  </si>
  <si>
    <t xml:space="preserve">  MINISTRY OF JUSTICE</t>
  </si>
  <si>
    <t xml:space="preserve">  MINISTRY OF HEALTH</t>
  </si>
  <si>
    <t xml:space="preserve">  MINISTRY OF EDUCATION</t>
  </si>
  <si>
    <t xml:space="preserve">  OFFICE OF MINISTER OF STATE AND GOVERNOR OF DHOFAR</t>
  </si>
  <si>
    <t xml:space="preserve">  OFFICE OF MINISTER OF STATE AND GOVERNOR OF MUSCAT</t>
  </si>
  <si>
    <t xml:space="preserve">  TENDER BOARD</t>
  </si>
  <si>
    <t xml:space="preserve">  OFFICE OF ADVISOR TO HIS MAJESTY THE SULTAN FOR EXTERNAL LIAISON</t>
  </si>
  <si>
    <t xml:space="preserve">   AL SHURA'A COUNCIL</t>
  </si>
  <si>
    <t xml:space="preserve">  MINISTRY OF CIVIL SERVICE</t>
  </si>
  <si>
    <t xml:space="preserve">  SECRETARIAT OF SUPREME COMMITTEE FOR TOWN PLANNING</t>
  </si>
  <si>
    <t xml:space="preserve">  SULTAN QABOOS UNIVERSITY &amp; EDUCATIONAL HOSPITAL</t>
  </si>
  <si>
    <t xml:space="preserve">  MINISTRY OF FINANCE (MINISTERS AND UNDERSECRETARIES APPROPRIATIONS)</t>
  </si>
  <si>
    <t xml:space="preserve">  SUBSIDY TO PUBLIC AUTHORITIES</t>
  </si>
  <si>
    <t xml:space="preserve">  INSTITUTE OF PUBLIC ADMINISTRATION</t>
  </si>
  <si>
    <t xml:space="preserve">  OFFICE OF DEPUTY PRIME MINISTER FOR CABINET AFFAIRS</t>
  </si>
  <si>
    <t xml:space="preserve">  MINISTRY OF HIGHER EDUCATION</t>
  </si>
  <si>
    <t xml:space="preserve">  CONTRIBUTION TOWARDS OMANI GOVERNMENT EMPLOYEES PENSION</t>
  </si>
  <si>
    <t xml:space="preserve">  MINISTRY OF NATIONAL ECONOMY</t>
  </si>
  <si>
    <t xml:space="preserve">  PENSION AND AFTER SERVICE GRATUITIES BUDGET</t>
  </si>
  <si>
    <t xml:space="preserve">  MINISTRY OF AWQAF AND RELIGIOUS AFFAIRS</t>
  </si>
  <si>
    <t xml:space="preserve">  BUDGET RESERVE</t>
  </si>
  <si>
    <t xml:space="preserve">  TOTAL CURRENT EXPENDITURE</t>
  </si>
  <si>
    <t xml:space="preserve">  DIWAN OF THE ROYAL COURT</t>
  </si>
  <si>
    <t xml:space="preserve">  OFFICE OF THE ADVISOR TO HIS MAJESTY THE SULTAN FOR EXTERNAL LIAISON</t>
  </si>
  <si>
    <t xml:space="preserve">  AL SHURA'A COUNCIL</t>
  </si>
  <si>
    <t xml:space="preserve">  MINISTRY OF CIVIL SERVICES</t>
  </si>
  <si>
    <t xml:space="preserve">  SECRETARIAT GENERAL OF SUPREME COMMITTEE FOR TOWN PLANNING</t>
  </si>
  <si>
    <t xml:space="preserve">  SULTAN QABOOS UNIVERSITY AND EDUCATIONAL HOSPITAL</t>
  </si>
  <si>
    <t xml:space="preserve">  GRAND TOTAL</t>
  </si>
  <si>
    <t xml:space="preserve">  OFFICE FURNITURE AND EQUIPMENTS</t>
  </si>
  <si>
    <t xml:space="preserve">  HOUSE FURNITURE AND EQUIPMENTS</t>
  </si>
  <si>
    <t xml:space="preserve">  EDUCATIONAL FURNITURE AND EQUIPMENTS</t>
  </si>
  <si>
    <t xml:space="preserve">  FURNITURE, MEDICAL EQUIPMENTS AND LABORATORIES</t>
  </si>
  <si>
    <t xml:space="preserve">  TOTAL FURNITURE AND EQUIPMENTS</t>
  </si>
  <si>
    <t xml:space="preserve">  MEANS OF TRANSPORTATION</t>
  </si>
  <si>
    <t xml:space="preserve">  VEHICLES</t>
  </si>
  <si>
    <t xml:space="preserve">  OTHER MEANS OF TRANSPORTATION</t>
  </si>
  <si>
    <t xml:space="preserve">  TOTAL MEANS OF TRANSPORATION</t>
  </si>
  <si>
    <t xml:space="preserve">  MACHINERY AND EQUIPMENTS</t>
  </si>
  <si>
    <t xml:space="preserve">  MACHINERY</t>
  </si>
  <si>
    <t xml:space="preserve">  EQUIPMENTS</t>
  </si>
  <si>
    <t xml:space="preserve">  TOTAL MACHINERY AND EQUIPMENTS</t>
  </si>
  <si>
    <t xml:space="preserve">  MISCELLANEOUS CAPITAL ASSETS</t>
  </si>
  <si>
    <t xml:space="preserve">  OTHER CAPITAL ASSETS</t>
  </si>
  <si>
    <t xml:space="preserve">  TOTAL MISCELLANEOUS CAPITAL ASSETS</t>
  </si>
  <si>
    <t xml:space="preserve">  PUBLIC ESTABLISHMENT FOR INDUSTRIAL ESTATES</t>
  </si>
  <si>
    <t xml:space="preserve">  PUBLIC AUTHORITY FOR STORES &amp; FOOD RESERVE</t>
  </si>
  <si>
    <t xml:space="preserve">  T O T A L</t>
  </si>
  <si>
    <t xml:space="preserve">  ESTIMATED ACTUAL EXPENDITURE</t>
  </si>
  <si>
    <t xml:space="preserve">  SALE OF GOVERNMENT LAND</t>
  </si>
  <si>
    <t xml:space="preserve">  TOTAL OF CAPITAL REVENUE</t>
  </si>
  <si>
    <t xml:space="preserve">  CAPITAL REPAYMENT</t>
  </si>
  <si>
    <t xml:space="preserve">  REPAYMENT OF LOAN INSTALMENTS</t>
  </si>
  <si>
    <t xml:space="preserve">  TOTAL REPAYMENT OF LOAN</t>
  </si>
  <si>
    <t xml:space="preserve">  SALE OF INVESTMENT</t>
  </si>
  <si>
    <t xml:space="preserve">  TOTAL SALE OF INVESTMENT</t>
  </si>
  <si>
    <t xml:space="preserve">  TOTAL CAPITAL REPAYMENT</t>
  </si>
  <si>
    <t>(C)     TOTAL SUBSIDY AND OTHER CURRENT TRANSFERS (1+2+3+4+5+6+7+8)</t>
  </si>
  <si>
    <t>MINISTRY OF AWQAF &amp; RELIGIOUS AFFAIRS (INSTITUTE OF SHARIA SCIENCES)</t>
  </si>
  <si>
    <t xml:space="preserve"> STATE'S COUNCIL</t>
  </si>
  <si>
    <t>OFFICE OF THE SPECIAL ADVISOR TO HIS MAJESTY THE SULTAN</t>
  </si>
  <si>
    <t>FOR EXTERNAL LIAISON</t>
  </si>
  <si>
    <t>HIGHER EDUCATION COUNCIL</t>
  </si>
  <si>
    <t>STATE AUDIT INSTITUTION</t>
  </si>
  <si>
    <t>HIGH  COMMITTEE FOR NATIONAL DAY</t>
  </si>
  <si>
    <t>INTEREST ON BANK DEPOSITS AND LENDING</t>
  </si>
  <si>
    <t>CAPITAL  REVENUE</t>
  </si>
  <si>
    <t xml:space="preserve">  CAPITAL REVENUE</t>
  </si>
  <si>
    <t xml:space="preserve">  SALE OF SOCIAL HOUSES AND GOVERNMENT BUILDINGS</t>
  </si>
  <si>
    <t xml:space="preserve">  HIGH  COMMITTEE FOR NATIONAL DAY</t>
  </si>
  <si>
    <t xml:space="preserve">  HIGHER EDUCATION COUNCIL</t>
  </si>
  <si>
    <t xml:space="preserve">  STATE'S COUNCIL</t>
  </si>
  <si>
    <t>PUBLIC PROSECUTION</t>
  </si>
  <si>
    <t xml:space="preserve">   STATE'S COUNCIL</t>
  </si>
  <si>
    <t xml:space="preserve">  PUBLIC PROSECUTION</t>
  </si>
  <si>
    <t xml:space="preserve">  STATE AUDIT INSTITUTION</t>
  </si>
  <si>
    <t>MINISTRY OF MAN POWER (VOCATIONAL TRAINING SECTOR)</t>
  </si>
  <si>
    <t>MINISTRY OF SOCIAL DEVELOPMENT</t>
  </si>
  <si>
    <t>DIWAN OF ROYAL COURT  (COURT OF ADMINISTRATIVE JUDICATURE)</t>
  </si>
  <si>
    <t xml:space="preserve">( WATER RESOURCES )  </t>
  </si>
  <si>
    <t xml:space="preserve">( MUNICIPALITIES AFFAIRS)  </t>
  </si>
  <si>
    <t xml:space="preserve">MINISTRY OF HERITAGE AND CULTURE   </t>
  </si>
  <si>
    <t xml:space="preserve">MINISTRY OF TRANSPORT AND COMMUNICATION ( TRANSPORT SECTOR ) </t>
  </si>
  <si>
    <t xml:space="preserve">MINISTRY OF TRANSPORT AND COMMUNICATION ( COMMUNICATION SECTOR )  </t>
  </si>
  <si>
    <t xml:space="preserve">  MINISTRY OF SOCIAL DEVELOPMENT </t>
  </si>
  <si>
    <t>MINISTRY OF MANPOWER</t>
  </si>
  <si>
    <t xml:space="preserve">  MINISTRY OF HERITAGE AND CULTURE  </t>
  </si>
  <si>
    <t xml:space="preserve">  MINISTRY OF TRANSPORT AND COMMUNICATION  </t>
  </si>
  <si>
    <t>DIWAN OF THE ROYAL COURT (COURT OF ADMINISTRATIVE JUDICATURE)</t>
  </si>
  <si>
    <t>MINISTRY OF MANPOWER (VOCATIONAL TRAINING)</t>
  </si>
  <si>
    <t xml:space="preserve">MINISTRY OF MANPOWER ( LABOUR ) </t>
  </si>
  <si>
    <t xml:space="preserve">( MUNICIPALITIES SECTOR ) </t>
  </si>
  <si>
    <t xml:space="preserve">( ENVIRONMENT SECTOR ) </t>
  </si>
  <si>
    <t xml:space="preserve"> (OFFICE OF  THE ADVISOR TO H.M THE SULTAN FOR CULTURAL AFFAIRS)</t>
  </si>
  <si>
    <t xml:space="preserve">DIWAN OF THE ROYAL COURT </t>
  </si>
  <si>
    <t xml:space="preserve">MINISTRY OF HERITAGE AND CULTURE </t>
  </si>
  <si>
    <t xml:space="preserve">MINISTRY OF TRANSPORT AND  COMMUNICATION  ( TRANSPORT SECTOR ) </t>
  </si>
  <si>
    <t xml:space="preserve">MINISTRY OF TRANSPORT AND COMMUNICATION  ( COMMUNICATION SECTOR ) </t>
  </si>
  <si>
    <t xml:space="preserve">  MINISTRY OF SOCIAL DEVELOPMENT</t>
  </si>
  <si>
    <t xml:space="preserve">  MINISTRY OF HERITAGE AND CULTURE </t>
  </si>
  <si>
    <t>DIWAN OF THE ROYAL COURT ( COURT OF ADMINISTRATIVE JUDICATURE )</t>
  </si>
  <si>
    <t>MINISTRY OF FOREIGN AFFAIRS ( DIPLOMATIC INSTITUTE )</t>
  </si>
  <si>
    <t>MINISTRY OF MANPOWER ( VOCATIONAL TRAINING )</t>
  </si>
  <si>
    <t xml:space="preserve">( ENVIRONMENT SECTOR )  </t>
  </si>
  <si>
    <t xml:space="preserve">( WATER RESOURES SECTOR )  </t>
  </si>
  <si>
    <t xml:space="preserve">( MUNICIPALITIES SECTOR )  </t>
  </si>
  <si>
    <t>DIWAN OF THE ROYAL COURT ( OFFICE OF THE ADVISER TO H.M  FOR CULTURAL AFFAIRS )</t>
  </si>
  <si>
    <t xml:space="preserve">MINISTRY OF HERITAGE &amp; CULTURE  </t>
  </si>
  <si>
    <t>SHURAA COUNCIL</t>
  </si>
  <si>
    <t xml:space="preserve">MINISTRY OF MANPOWER ( VOCATIONAL TRANING SECTOR )  </t>
  </si>
  <si>
    <t xml:space="preserve">MINISTRY OF MANPOWER ( LABOR SECTOR )  </t>
  </si>
  <si>
    <t xml:space="preserve"> ( MUNICIPALITIES SECTOR )  </t>
  </si>
  <si>
    <t xml:space="preserve"> ( WATER RESOURCES SECTOR )  </t>
  </si>
  <si>
    <t xml:space="preserve">( ENVIRONMENT RESOURCES )  </t>
  </si>
  <si>
    <t xml:space="preserve">MINISTRY OF TRANSPORT AND  COMMUNICATION ( TRANSPORT SECTOR )  </t>
  </si>
  <si>
    <t xml:space="preserve">MINISTRY OF TRANSPORT AND  COMMUNICATION ( COMMUNICATION SECTOR )  </t>
  </si>
  <si>
    <t>ROYAL COURT AFFAIRS</t>
  </si>
  <si>
    <t>PUBLIC AUTHORITY FOR SOCIAL INSURANCE</t>
  </si>
  <si>
    <t xml:space="preserve">CURRENT EXPENDITURE ITEM WISE FOR </t>
  </si>
  <si>
    <t>SUBSCRIPTION IN NON-FINANCIAL ORGANIZATIONS</t>
  </si>
  <si>
    <t>TOTAL CURRENT EXPENDITURE ITEM WISE (A+B+C+D)</t>
  </si>
  <si>
    <t>END OF SERVICE ENTITLEMENT FOR OMANI GOVERNMENT EMPLOYEES</t>
  </si>
  <si>
    <t>OFFICE OF HIS MAJESTY'S REPRESENTATIVE</t>
  </si>
  <si>
    <t>COMMODITY SECTOR</t>
  </si>
  <si>
    <t xml:space="preserve">CRUDE OIL </t>
  </si>
  <si>
    <t>MINERALS AND QUARRIES</t>
  </si>
  <si>
    <t>AGRICULTURE</t>
  </si>
  <si>
    <t>FISHERIES</t>
  </si>
  <si>
    <t>TOTAL COMMODITY SECTOR</t>
  </si>
  <si>
    <t>SERVICE SECTOR</t>
  </si>
  <si>
    <t>TRADE</t>
  </si>
  <si>
    <t>ELECTRICTY</t>
  </si>
  <si>
    <t>POSTS, TELEGRAPHIC &amp; TELEPHONE</t>
  </si>
  <si>
    <t>TOURISM</t>
  </si>
  <si>
    <t>TOTAL SERVICE SECTOR</t>
  </si>
  <si>
    <t>SOCIAL STRUCTURE SECTOR</t>
  </si>
  <si>
    <t>EDUCATION</t>
  </si>
  <si>
    <t>VOCATIONAL TRAINING</t>
  </si>
  <si>
    <t>HEALTH</t>
  </si>
  <si>
    <t>INFORMATIION, CULTURE AND RELIGIOUS AFFAIRS</t>
  </si>
  <si>
    <t>COMMUNITY CENTRES</t>
  </si>
  <si>
    <t>YOUTH CENTRES</t>
  </si>
  <si>
    <t>TOTAL SOCIAL STRUCTURE SECTOR</t>
  </si>
  <si>
    <t>INFRASTRUCTURE SECTOR</t>
  </si>
  <si>
    <t>ROADS</t>
  </si>
  <si>
    <t>AIRPORTS</t>
  </si>
  <si>
    <t>PORTS</t>
  </si>
  <si>
    <t>IRRIGATION &amp; WATER RESOURCES</t>
  </si>
  <si>
    <t>TOWN PLANNING &amp; MUNICIPAL SERVICES</t>
  </si>
  <si>
    <t>GOVERNMENT ADMINISTARTION</t>
  </si>
  <si>
    <t>ENVIRONMENT &amp; POLLUTION CONTROL</t>
  </si>
  <si>
    <t>TOTAL INFRASTRUCTURE SECTOR</t>
  </si>
  <si>
    <t>TOTAL  ( 1 + 2 + 3 + 4 )</t>
  </si>
  <si>
    <t xml:space="preserve">( ENVIRONMENT AFFAIRS)  </t>
  </si>
  <si>
    <t>PUBLIC AUTHORITY FOR CRAFT INDUSTRIES</t>
  </si>
  <si>
    <t>MINISTRY OF OIL AND GAS - PURCHASE AND TRANSPORTATION OF GAS</t>
  </si>
  <si>
    <t>MINISTRY OF TOURISM</t>
  </si>
  <si>
    <t xml:space="preserve">  MINISTRY OF SPORTS AFFAIRS</t>
  </si>
  <si>
    <t xml:space="preserve"> OFFICE OF HM"S REPRESANTATIVE</t>
  </si>
  <si>
    <t xml:space="preserve">  ROYAL COURT AFFAIRS</t>
  </si>
  <si>
    <t xml:space="preserve">  MINISTRY OF TOURISM</t>
  </si>
  <si>
    <t>OFFICE OF HIS MAJESTY'S  REPRESENTATIVE</t>
  </si>
  <si>
    <t>MINISTRY OF SPORTS AFFAIRS</t>
  </si>
  <si>
    <t>PENSION SALARIES FOR MINISTERS</t>
  </si>
  <si>
    <t xml:space="preserve"> MINISTRY OF SPORTS AFFAIRS</t>
  </si>
  <si>
    <t xml:space="preserve">  MINISTRY OF MANPOWER</t>
  </si>
  <si>
    <t xml:space="preserve">  OFFICE OF HM'S REPRESANTATIVE</t>
  </si>
  <si>
    <t xml:space="preserve">   PUBLIC PROSECUTION</t>
  </si>
  <si>
    <t>STATE'S COUNCIL</t>
  </si>
  <si>
    <t xml:space="preserve">  MINISTRY OF TRANSPORT AND COMMUNICATION   ( TRANSPORT SECTOR )  </t>
  </si>
  <si>
    <t xml:space="preserve">  MINISTRY OF TRANSPORT AND COMMUNICATION   ( COMMUNICATION SECTOR )  </t>
  </si>
  <si>
    <t xml:space="preserve">  MINSTRY OF MANPOWER</t>
  </si>
  <si>
    <t>STATES' COUNCIL</t>
  </si>
  <si>
    <t>MINISTRY OF FINANCE - UNSPECIFIED ALLOCATIONS</t>
  </si>
  <si>
    <t>Schedule No.5/2</t>
  </si>
  <si>
    <t>Schedule No.6</t>
  </si>
  <si>
    <t>Schedule No.6/1</t>
  </si>
  <si>
    <t>Schedule No.6/1 Cont'd</t>
  </si>
  <si>
    <t>MINISTRY OF MANPOWER (LABOUR)</t>
  </si>
  <si>
    <t>TELECOMMUNICATION REGULATORY AUTHORITY</t>
  </si>
  <si>
    <t>TRANSPORTATION LICENSES</t>
  </si>
  <si>
    <t>TELECOMMUNICATION FACILITY REVENUES</t>
  </si>
  <si>
    <t>HANDICRAFTS SUBSIDY</t>
  </si>
  <si>
    <t xml:space="preserve">  PUBLIC AUTHORITY FOR CRAFT INDUSTRIES</t>
  </si>
  <si>
    <t>MANUFACTURING INDUSTRIES</t>
  </si>
  <si>
    <t>OMAN TOURISM COLLEGE</t>
  </si>
  <si>
    <t xml:space="preserve">  MUSCAT SECURITIES MARKET</t>
  </si>
  <si>
    <t>Schedule No.6/2</t>
  </si>
  <si>
    <t>MINISTRY OF FINANCE (MINISTERS &amp; UNDERSECRETARIES APPROPRIATIONS)</t>
  </si>
  <si>
    <t>SURPLUS FROM PUBLIC AUTHORITIES</t>
  </si>
  <si>
    <t xml:space="preserve">  REPAYMENT OF LOAN BY PUBLIC AUTHORITIES AND OTHER ESTABLISHMENTS</t>
  </si>
  <si>
    <t xml:space="preserve">  SALE OF INVESTMENT IN PUBLIC AND PRIVATE AUTHORITIES AND ESTABLISHMENTS</t>
  </si>
  <si>
    <t xml:space="preserve">  OFFICE OF THE ADVISOR TO HIS MAJESTY THE SULTAN FOR ECONOMIC PLANNING AFFAIRS</t>
  </si>
  <si>
    <t>SUBSIDY TO OMANI CENTRE FOR INVESTMENT PROMOTION &amp; EXPORT DEVELOPMENT</t>
  </si>
  <si>
    <r>
      <t xml:space="preserve">END OF SERVICE ENTITLEMENT FOR NON-OMANI GOVERNMENT </t>
    </r>
    <r>
      <rPr>
        <sz val="7"/>
        <rFont val="Arial"/>
        <family val="2"/>
      </rPr>
      <t>EMPLOYEES</t>
    </r>
  </si>
  <si>
    <r>
      <t xml:space="preserve">  OFFICE OF ADVISOR TO HIS MAJESTY THE SULTAN FOR ECONOMIC PLANNING </t>
    </r>
    <r>
      <rPr>
        <sz val="7"/>
        <rFont val="Arial"/>
        <family val="2"/>
      </rPr>
      <t>AFFAIRS</t>
    </r>
  </si>
  <si>
    <t>FEES ON NON OMANI LABOUR LICENCES</t>
  </si>
  <si>
    <t>DOMESTIC MISCELLANEOUS LICENCES</t>
  </si>
  <si>
    <t>BOARDER FEES (VEHICLES)</t>
  </si>
  <si>
    <t xml:space="preserve">  MINISTRY OF HEALTH  ( OMANISATION PROGRAMME )</t>
  </si>
  <si>
    <t>MINISTRY OF HEALTH  ( OMANISATION PROGRAMME )</t>
  </si>
  <si>
    <t>ACTUAL AS AT 31.12.2006</t>
  </si>
  <si>
    <t>MINISTRY OF HEALTH ( HEALTH INSTITUTES AND DIRECTORATE GENERAL OF EDUCATION AND TRAINING</t>
  </si>
  <si>
    <t>SCIENTIFIC RESEARCH COUNCIL</t>
  </si>
  <si>
    <t>PUBLIC ESTABLISHMENT FOR INDUSTRIAL ESTATES</t>
  </si>
  <si>
    <t>INFORMATION TECHNOLOGY AUTHORITY</t>
  </si>
  <si>
    <t>MINSTRY OF HEALTH (HEALTH INSTITUTES &amp; DIRECTORATE GENERAL OF EDUCATION AND TRAINING</t>
  </si>
  <si>
    <t xml:space="preserve">MINISTRY OF TOURISM </t>
  </si>
  <si>
    <t>MINSTRY OF HEALTH (HEALTH INSTITUTES &amp; DIRECTORATE GENERAL OF EDUCATION AND TRAINING)</t>
  </si>
  <si>
    <t xml:space="preserve">DEVELOPMENT EXPENDITURE  SECTOR WISE  FOR CIVIL </t>
  </si>
  <si>
    <t>SUBSIDY TO OMAN ESTABLISHMENT FOR PRESS, PUBLICATION &amp; ADVERTISING</t>
  </si>
  <si>
    <t>END OF SERVICE GRANT FOR CONTRACT SERVICE EMPLOYEES</t>
  </si>
  <si>
    <t>(B)     TOTAL PURCHASE OF GOODS AND SERVICES (1+2+3+4)</t>
  </si>
  <si>
    <t>OMAN CENTRE FOR INVESTMENT, PROMOTION &amp; EXPORT DEVELOPMENT</t>
  </si>
  <si>
    <t>FINANCIAL YEAR ENDING ON 31.12.2007</t>
  </si>
  <si>
    <t>YEAR 2007</t>
  </si>
  <si>
    <t xml:space="preserve">ACTUAL </t>
  </si>
  <si>
    <t>MINISTRY OF HOUSING ( HOUSING SECTOR )</t>
  </si>
  <si>
    <t xml:space="preserve">MINISTRY OF REGIONAL MUNICIPALITIES &amp; WATER RESOURCES </t>
  </si>
  <si>
    <t xml:space="preserve">MINISTRY OF REGIONAL MUNICIPALITIES  &amp; WATER RESOURCES </t>
  </si>
  <si>
    <t xml:space="preserve">MINISTRY OF HOUSING ( WATER SECTOR ) </t>
  </si>
  <si>
    <t xml:space="preserve">MINISTRY OF HOUSING   ( ELECTRICITY SECTOR )  </t>
  </si>
  <si>
    <t>SUBSIDY TO ELECTRICITY SECTOR</t>
  </si>
  <si>
    <t xml:space="preserve">MINISTRY OF AGRICULTURE </t>
  </si>
  <si>
    <t xml:space="preserve"> FOR THE YEAR ENDING ON 31.12.2007</t>
  </si>
  <si>
    <t xml:space="preserve"> FOR CIVIL MINISTRIES FOR THE FINANCIAL YEAR ENDING ON 31.12.2007</t>
  </si>
  <si>
    <t>MINISTRY OF HOUSING</t>
  </si>
  <si>
    <t xml:space="preserve"> CIVIL MINISTRIES FOR THE FINANCIAL YEAR ENDING ON 31.12.2007</t>
  </si>
  <si>
    <t>THE FINANCIAL YEAR ENDING ON 31.12.200</t>
  </si>
  <si>
    <t xml:space="preserve"> FOR THE FINANCIAL YEAR ENDING ON 31.12.2007</t>
  </si>
  <si>
    <t xml:space="preserve">  MINISTRY OF AGRICULTURE </t>
  </si>
  <si>
    <t xml:space="preserve">  MINISTRY OF HOUSING </t>
  </si>
  <si>
    <t xml:space="preserve">  MINISTRY OF REGIONAL MUNICIPALITIES AND WATER RESOURCES  </t>
  </si>
  <si>
    <t xml:space="preserve">  MINISTRY OF AGRICULTURE ( OMANISATION PROGRAMME )</t>
  </si>
  <si>
    <t>OMAN MEDICAL SPECIALTY BOARD</t>
  </si>
  <si>
    <t>CIVIL MINISTRIES FOR THE FINANCIAL YEAR ENDING ON 31.12.2007</t>
  </si>
  <si>
    <t>ACTUAL</t>
  </si>
  <si>
    <t xml:space="preserve">MINISTRY OF  HOUSING ( HOUSING SECTOR ) </t>
  </si>
  <si>
    <t>MINISTRY OF  HOUSING ( WATER SECTOR )</t>
  </si>
  <si>
    <r>
      <t xml:space="preserve">SUBSIDY TO NATIONAL ORGANIZATION FOR SCOUTS &amp; GUIDES </t>
    </r>
    <r>
      <rPr>
        <sz val="9"/>
        <rFont val="Arial"/>
        <family val="2"/>
      </rPr>
      <t>*</t>
    </r>
  </si>
  <si>
    <t xml:space="preserve">MINISTRY OF HOUSING (ELECTRICITY SECTOR) </t>
  </si>
  <si>
    <t>MINISTRY OF AGRICULTURE ( OMANISATION PROGRAMME )</t>
  </si>
  <si>
    <t>THE FINANCIAL YEAR ENDING ON 31.12.2007</t>
  </si>
  <si>
    <t xml:space="preserve">LEASED LINES &amp; INTERNET </t>
  </si>
  <si>
    <t>FOR THE FINANCIAL YEAR ENDING ON 31.12.2007</t>
  </si>
  <si>
    <t xml:space="preserve">  MINISTRY OF REGIONAL MUNICIPALITIES AND WATER RESOURES  </t>
  </si>
  <si>
    <t xml:space="preserve">  MINISTRY OF TOURISM </t>
  </si>
  <si>
    <t>MINISTRIES FOR THE FINANCIAL YEAR ENDING ON 31.12.2007</t>
  </si>
  <si>
    <t xml:space="preserve">ROYAL COURT AFFAIRS </t>
  </si>
  <si>
    <t xml:space="preserve">MINISTRY OF HOUSING ( HOUSING SECTOR )  </t>
  </si>
  <si>
    <t>MINISTRY OF REGIONAL MUNICIPALITIES AND WATER RESOURES</t>
  </si>
  <si>
    <r>
      <t xml:space="preserve">DIWAN OF THE ROYAL COURT( OFFICE OF THE ADVISER TO H.M  FOR CULTURAL </t>
    </r>
    <r>
      <rPr>
        <sz val="7"/>
        <rFont val="Arial"/>
        <family val="2"/>
      </rPr>
      <t>AFFAIRS )</t>
    </r>
  </si>
  <si>
    <t xml:space="preserve">MINISTRY OF HOUSING ( ELECTRICITY SECTOR )  </t>
  </si>
  <si>
    <t xml:space="preserve"> TELECOMMUNICATION REGULATORY AUTHORITY</t>
  </si>
  <si>
    <t xml:space="preserve"> OMAN CENTRE FOR INVESTMENT, PROMOTION &amp; EXPORT DEVELOPMENT</t>
  </si>
  <si>
    <t xml:space="preserve"> INFORMATION TECHNOLOGY AUTHORITY</t>
  </si>
  <si>
    <t xml:space="preserve"> OFFICE OF MINISTER OF STATE AND GOVERNOR OF DHOFAR</t>
  </si>
  <si>
    <t xml:space="preserve"> OFFICE OF MINISTER OF STATE AND GOVERNOR OF MUSCAT</t>
  </si>
  <si>
    <t xml:space="preserve"> SHURAA COUNCIL</t>
  </si>
  <si>
    <t xml:space="preserve"> MINISTRY OF CIVIL SERVICES</t>
  </si>
  <si>
    <t xml:space="preserve"> SUPREME COMMITTEE FOR TOWN PLANNING</t>
  </si>
  <si>
    <t xml:space="preserve"> SCIENTIFIC RESEARCH COUNCIL</t>
  </si>
  <si>
    <t xml:space="preserve"> MINISTRY OF FISHERIES WEALTH</t>
  </si>
  <si>
    <t xml:space="preserve">OFFICE OF HIS MAJESTY REPRESENTATIVE </t>
  </si>
  <si>
    <t>MINISTRY OF MANPOWER ( LABOR SECTOR )</t>
  </si>
  <si>
    <t xml:space="preserve">MINISTRY OF HOUSING ( WATER SECTOR )  </t>
  </si>
  <si>
    <t xml:space="preserve">MINISTRY OF HOUSING (ELECTRICITY SECTOR)  </t>
  </si>
  <si>
    <t xml:space="preserve"> MINISTRIES  FOR THE FINANCIAL YEAR ENDING ON 31.12.2007</t>
  </si>
  <si>
    <t xml:space="preserve"> OFFICE OF HIS MAJESTY'S  REPRESENTATIVE</t>
  </si>
  <si>
    <t xml:space="preserve"> </t>
  </si>
  <si>
    <t>CAPITAL ASSETS</t>
  </si>
  <si>
    <t xml:space="preserve">  FURNITURE AND EQUIPMENTS</t>
  </si>
  <si>
    <t>ROYAL GUARD OF OMAN</t>
  </si>
  <si>
    <t>COMPENSATION OF DISTRACTIONS AS A RESULT OF ADVERSE WEATHER CONDITIONS</t>
  </si>
  <si>
    <t>COMPENSATION OF DISTRACTIONS (ADVERSE WEATHER CONDITIONS)</t>
  </si>
  <si>
    <t>*THE ORGANISATION HAS BEEN TERMINATED BY THE ROYAL DECREE NO.41/2007</t>
  </si>
  <si>
    <t>COMPENS. OF DISTRACTIONS AS A RESULT OF ADVERSE WEATHER CONDITIONS</t>
  </si>
  <si>
    <t xml:space="preserve">( WATER RSESOURCES SECTOR ) </t>
  </si>
  <si>
    <t>Schedule No.1</t>
  </si>
  <si>
    <t>STATE'S FINAL ACCOUNT FOR THE</t>
  </si>
  <si>
    <t>(In million of R.O.)</t>
  </si>
  <si>
    <t>PARTICULARS</t>
  </si>
  <si>
    <t>ACTUAL AS AT 31.12.2007</t>
  </si>
  <si>
    <t>FIRST: REVENUE:</t>
  </si>
  <si>
    <t>NET OIL REVENUE</t>
  </si>
  <si>
    <t>NATURAL GAS REVENUE</t>
  </si>
  <si>
    <t>OTHER CURRENT REVENUE (S.2)</t>
  </si>
  <si>
    <t>CAPITAL REVENUE (S.3)</t>
  </si>
  <si>
    <t>CAPITAL REPAYMENT (S.3)</t>
  </si>
  <si>
    <t>TOTAL REVENUE (1+2+3+4+5)</t>
  </si>
  <si>
    <t>SECOND: PUBLIC EXPENDITURE:</t>
  </si>
  <si>
    <t>CURRENT EXPENDITURE</t>
  </si>
  <si>
    <t>DEFENCE AND NATIONAL SECURITY</t>
  </si>
  <si>
    <t>CIVIL MINISTRIES (S.4)</t>
  </si>
  <si>
    <t>OIL PRODUCTION EXPENDIDTURE</t>
  </si>
  <si>
    <t>GAS PRODUCTION  EXPENDITURE</t>
  </si>
  <si>
    <t>INTEREST PAID ON LOANS</t>
  </si>
  <si>
    <t>TOTAL CURRENT EXPENDITURE (7+8+9+10+11)</t>
  </si>
  <si>
    <t>INVESTMENT EXPENDITURE</t>
  </si>
  <si>
    <t>DEVELOPMENT EXPENDITURE FOR CIVIL MINISTRIES (S.6)</t>
  </si>
  <si>
    <t>CAPITAL EXPENDITURE FOR CIVIL MINISTRIES (S. 5)</t>
  </si>
  <si>
    <t>TOTAL INVESTMENT EXPENDITURE (13+14+15+16)</t>
  </si>
  <si>
    <t>PARTICIPATION AND SUBSIDY TO PRIVATE SECTOR</t>
  </si>
  <si>
    <t>SUBSIDIES TO DEVELOPMENT &amp; HOUSING LOANS INTERESTS</t>
  </si>
  <si>
    <t>PARTICIPATION IN DOMESTIC REGIONAL AND INTERNATIONAL ESTABLISHMENTS.</t>
  </si>
  <si>
    <t>GOVERNMENT SUBSIDIES TO ELECTRICITY SECTOR</t>
  </si>
  <si>
    <t>TOTAL PARTICIPATION AND SUBSIDY TO PRIVATE SECTOR (18+19+20)</t>
  </si>
  <si>
    <t>TOTAL PUBLIC EXPENDITURE (12+17+21)</t>
  </si>
  <si>
    <t>CURRENT DEFICIT/SURPLUS (6-22)</t>
  </si>
  <si>
    <t>THIRD: FINANCING</t>
  </si>
  <si>
    <t>NET GRANTS</t>
  </si>
  <si>
    <t>ـ</t>
  </si>
  <si>
    <t>NET BORROWING</t>
  </si>
  <si>
    <t>_ LOANS RECEIVED.</t>
  </si>
  <si>
    <t>_ LOANS REPAID</t>
  </si>
  <si>
    <t>ISSUE OF GOVERNMENT BONDS</t>
  </si>
  <si>
    <t>_ GOVERNMENT BONDS ISSUE</t>
  </si>
  <si>
    <t>_ GOVERNMENT BONDS PAYABLE</t>
  </si>
  <si>
    <t xml:space="preserve"> FUNDS FROM RESERVES</t>
  </si>
  <si>
    <t>CHANGE IN GOVERNMENT ACCOUNTS</t>
  </si>
  <si>
    <t>TOTAL FINANCING (24+25+26+27+28)</t>
  </si>
  <si>
    <t>Schedule No.2</t>
  </si>
  <si>
    <t xml:space="preserve">OTHER CURRENT REVENUE FOR MINISTRIES, </t>
  </si>
  <si>
    <t>GOVERNMENT UNITS AND PUBLIC AUTHORITIES</t>
  </si>
  <si>
    <t xml:space="preserve">MINISTRY OF HERITAGE AND CULTURE  </t>
  </si>
  <si>
    <t xml:space="preserve">MINISTRY OF TRANSPORT AND  COMMUNICATION </t>
  </si>
  <si>
    <t xml:space="preserve">MINISTRY OF REGIONAL MUNICIPALITIES  AND WATER RESOURCES  </t>
  </si>
  <si>
    <t>OFFICE OF THE ADVISOR TO HIS MAJESTY THE SULTAN FOR ECONOMIC PLANNING AFFAIRS</t>
  </si>
  <si>
    <t>SURPLUS &amp; SUBSIDIES BUDGETS</t>
  </si>
  <si>
    <t>CONTRIBUTION FOR OMANI GOVT. EMPLOYEES PENSION BUDGET</t>
  </si>
  <si>
    <t>Schedule No.2 Cont'd</t>
  </si>
  <si>
    <t>OFFICE OF THE REPRESENTATIVE OF H.M THE SULTAN</t>
  </si>
  <si>
    <t>MINISTRY OF MAN POWER</t>
  </si>
  <si>
    <t>MINISTRY OF OIL AND GAS ( PURCHASE AND TRANSPORTATION OF GAS )</t>
  </si>
  <si>
    <r>
      <t xml:space="preserve">  </t>
    </r>
    <r>
      <rPr>
        <sz val="8"/>
        <rFont val="Arial"/>
        <family val="2"/>
        <charset val="178"/>
      </rPr>
      <t xml:space="preserve">   MISCELLANEOUS ESTABLISHMENT</t>
    </r>
  </si>
  <si>
    <r>
      <t xml:space="preserve">  </t>
    </r>
    <r>
      <rPr>
        <sz val="8"/>
        <rFont val="Arial"/>
        <family val="2"/>
        <charset val="178"/>
      </rPr>
      <t xml:space="preserve">   GOVERNMENT SUBSIDIES TO ELECTRICITY SECTOR</t>
    </r>
  </si>
  <si>
    <r>
      <t xml:space="preserve">  </t>
    </r>
    <r>
      <rPr>
        <sz val="8"/>
        <rFont val="Arial"/>
        <family val="2"/>
        <charset val="178"/>
      </rPr>
      <t xml:space="preserve">   BORROWING</t>
    </r>
  </si>
  <si>
    <r>
      <t xml:space="preserve">  </t>
    </r>
    <r>
      <rPr>
        <sz val="8"/>
        <rFont val="Arial"/>
        <family val="2"/>
        <charset val="178"/>
      </rPr>
      <t xml:space="preserve">   SPECIFIED ALLOCATION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</si>
</sst>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86" formatCode="#,##0;[Red]#,##0"/>
    <numFmt numFmtId="191" formatCode="_(* #,##0.0_);_(* \(#,##0.0\);_(* &quot;-&quot;??_);_(@_)"/>
    <numFmt numFmtId="192" formatCode="_(* #,##0_);_(* \(#,##0\);_(* &quot;-&quot;??_);_(@_)"/>
    <numFmt numFmtId="199" formatCode="#,##0.0;[Red]#,##0.0"/>
    <numFmt numFmtId="200" formatCode="#,##0.0"/>
    <numFmt numFmtId="201" formatCode="_(* #,##0.0_);_(* \(#,##0.0\);_(* &quot;-&quot;_);_(@_)"/>
  </numFmts>
  <fonts count="38" x14ac:knownFonts="1">
    <font>
      <sz val="10"/>
      <name val="Arial"/>
      <charset val="178"/>
    </font>
    <font>
      <sz val="10"/>
      <name val="Arial"/>
      <charset val="178"/>
    </font>
    <font>
      <sz val="8"/>
      <name val="Arial"/>
      <family val="2"/>
      <charset val="178"/>
    </font>
    <font>
      <b/>
      <sz val="10"/>
      <name val="Arial"/>
      <family val="2"/>
      <charset val="178"/>
    </font>
    <font>
      <u/>
      <sz val="8"/>
      <name val="Arial"/>
      <family val="2"/>
      <charset val="178"/>
    </font>
    <font>
      <sz val="10"/>
      <name val="Arial"/>
      <family val="2"/>
      <charset val="178"/>
    </font>
    <font>
      <b/>
      <sz val="8"/>
      <name val="Arial"/>
      <family val="2"/>
      <charset val="178"/>
    </font>
    <font>
      <u/>
      <sz val="10"/>
      <name val="Arial"/>
      <family val="2"/>
      <charset val="178"/>
    </font>
    <font>
      <b/>
      <u/>
      <sz val="8"/>
      <name val="Arial"/>
      <family val="2"/>
      <charset val="178"/>
    </font>
    <font>
      <b/>
      <u/>
      <sz val="10"/>
      <name val="Arial"/>
      <family val="2"/>
      <charset val="178"/>
    </font>
    <font>
      <i/>
      <sz val="8"/>
      <name val="Arial"/>
      <family val="2"/>
      <charset val="178"/>
    </font>
    <font>
      <b/>
      <sz val="12"/>
      <name val="Arial"/>
      <family val="2"/>
      <charset val="178"/>
    </font>
    <font>
      <b/>
      <i/>
      <sz val="10"/>
      <name val="Arial"/>
      <family val="2"/>
      <charset val="178"/>
    </font>
    <font>
      <b/>
      <sz val="9"/>
      <name val="Arial"/>
      <family val="2"/>
      <charset val="178"/>
    </font>
    <font>
      <sz val="9"/>
      <name val="Arial"/>
      <family val="2"/>
      <charset val="178"/>
    </font>
    <font>
      <u/>
      <sz val="9"/>
      <name val="Arial"/>
      <family val="2"/>
      <charset val="178"/>
    </font>
    <font>
      <sz val="7"/>
      <name val="Arial"/>
      <family val="2"/>
      <charset val="178"/>
    </font>
    <font>
      <b/>
      <sz val="8"/>
      <name val="Arial"/>
      <family val="2"/>
      <charset val="178"/>
    </font>
    <font>
      <sz val="8"/>
      <name val="Arial"/>
      <family val="2"/>
    </font>
    <font>
      <sz val="8"/>
      <name val="Arial"/>
      <charset val="178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  <charset val="178"/>
    </font>
    <font>
      <sz val="10"/>
      <color indexed="10"/>
      <name val="Arial"/>
      <family val="2"/>
      <charset val="178"/>
    </font>
    <font>
      <sz val="9"/>
      <name val="Arial"/>
      <family val="2"/>
    </font>
    <font>
      <b/>
      <u/>
      <sz val="10"/>
      <name val="Times New Roman"/>
      <family val="1"/>
      <charset val="178"/>
    </font>
    <font>
      <sz val="10"/>
      <name val="Times New Roman"/>
      <family val="1"/>
      <charset val="178"/>
    </font>
    <font>
      <b/>
      <sz val="16"/>
      <name val="Times New Roman"/>
      <family val="1"/>
      <charset val="178"/>
    </font>
    <font>
      <b/>
      <i/>
      <sz val="10"/>
      <name val="Times New Roman"/>
      <family val="1"/>
      <charset val="178"/>
    </font>
    <font>
      <b/>
      <sz val="10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2"/>
      <name val="Arial"/>
      <family val="2"/>
    </font>
    <font>
      <sz val="8"/>
      <name val="Times New Roman"/>
      <family val="1"/>
      <charset val="178"/>
    </font>
    <font>
      <b/>
      <u/>
      <sz val="8"/>
      <name val="Times New Roman"/>
      <family val="1"/>
      <charset val="178"/>
    </font>
    <font>
      <b/>
      <u/>
      <sz val="8"/>
      <name val="Arial"/>
      <family val="2"/>
    </font>
    <font>
      <b/>
      <sz val="8"/>
      <name val="Times New Roman"/>
      <family val="1"/>
      <charset val="178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6">
    <xf numFmtId="0" fontId="0" fillId="0" borderId="0" xfId="0"/>
    <xf numFmtId="0" fontId="2" fillId="0" borderId="0" xfId="0" applyFont="1"/>
    <xf numFmtId="186" fontId="2" fillId="0" borderId="0" xfId="0" applyNumberFormat="1" applyFont="1" applyFill="1" applyBorder="1"/>
    <xf numFmtId="186" fontId="2" fillId="0" borderId="0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Fill="1" applyBorder="1"/>
    <xf numFmtId="0" fontId="3" fillId="0" borderId="1" xfId="0" applyFont="1" applyFill="1" applyBorder="1" applyAlignment="1">
      <alignment horizontal="center" vertical="center" textRotation="90"/>
    </xf>
    <xf numFmtId="0" fontId="5" fillId="0" borderId="1" xfId="0" applyFont="1" applyFill="1" applyBorder="1" applyAlignment="1">
      <alignment horizontal="center" vertical="center" textRotation="90"/>
    </xf>
    <xf numFmtId="0" fontId="2" fillId="0" borderId="0" xfId="0" applyFont="1" applyFill="1"/>
    <xf numFmtId="186" fontId="2" fillId="0" borderId="1" xfId="0" applyNumberFormat="1" applyFont="1" applyFill="1" applyBorder="1"/>
    <xf numFmtId="186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6" fontId="2" fillId="0" borderId="1" xfId="0" applyNumberFormat="1" applyFont="1" applyFill="1" applyBorder="1" applyAlignment="1">
      <alignment horizontal="right"/>
    </xf>
    <xf numFmtId="186" fontId="4" fillId="0" borderId="1" xfId="0" applyNumberFormat="1" applyFont="1" applyFill="1" applyBorder="1" applyAlignment="1">
      <alignment horizontal="right"/>
    </xf>
    <xf numFmtId="186" fontId="6" fillId="0" borderId="1" xfId="0" applyNumberFormat="1" applyFont="1" applyFill="1" applyBorder="1" applyAlignment="1">
      <alignment horizontal="right"/>
    </xf>
    <xf numFmtId="186" fontId="6" fillId="0" borderId="2" xfId="0" applyNumberFormat="1" applyFont="1" applyFill="1" applyBorder="1" applyAlignment="1">
      <alignment horizontal="center"/>
    </xf>
    <xf numFmtId="186" fontId="6" fillId="0" borderId="1" xfId="0" applyNumberFormat="1" applyFont="1" applyFill="1" applyBorder="1"/>
    <xf numFmtId="0" fontId="6" fillId="0" borderId="0" xfId="0" applyFont="1" applyFill="1"/>
    <xf numFmtId="186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186" fontId="2" fillId="0" borderId="0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textRotation="90"/>
    </xf>
    <xf numFmtId="186" fontId="2" fillId="0" borderId="2" xfId="0" applyNumberFormat="1" applyFont="1" applyFill="1" applyBorder="1" applyAlignment="1">
      <alignment horizontal="center" vertical="center"/>
    </xf>
    <xf numFmtId="186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0" applyFont="1" applyFill="1" applyBorder="1" applyAlignment="1">
      <alignment vertical="center"/>
    </xf>
    <xf numFmtId="0" fontId="9" fillId="0" borderId="0" xfId="0" applyFont="1" applyAlignment="1"/>
    <xf numFmtId="0" fontId="7" fillId="0" borderId="0" xfId="0" applyFont="1" applyAlignment="1"/>
    <xf numFmtId="0" fontId="5" fillId="0" borderId="0" xfId="0" applyFont="1" applyAlignment="1"/>
    <xf numFmtId="186" fontId="6" fillId="0" borderId="5" xfId="0" applyNumberFormat="1" applyFont="1" applyFill="1" applyBorder="1"/>
    <xf numFmtId="186" fontId="8" fillId="0" borderId="0" xfId="0" applyNumberFormat="1" applyFont="1" applyFill="1" applyBorder="1" applyAlignment="1">
      <alignment horizontal="right"/>
    </xf>
    <xf numFmtId="186" fontId="6" fillId="0" borderId="5" xfId="0" applyNumberFormat="1" applyFont="1" applyFill="1" applyBorder="1" applyAlignment="1">
      <alignment horizontal="right"/>
    </xf>
    <xf numFmtId="186" fontId="4" fillId="0" borderId="0" xfId="0" applyNumberFormat="1" applyFont="1" applyFill="1" applyBorder="1" applyAlignment="1"/>
    <xf numFmtId="0" fontId="7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left"/>
    </xf>
    <xf numFmtId="186" fontId="6" fillId="0" borderId="6" xfId="0" applyNumberFormat="1" applyFont="1" applyFill="1" applyBorder="1"/>
    <xf numFmtId="186" fontId="6" fillId="0" borderId="0" xfId="0" applyNumberFormat="1" applyFont="1" applyFill="1" applyBorder="1" applyAlignment="1">
      <alignment horizontal="right"/>
    </xf>
    <xf numFmtId="186" fontId="6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186" fontId="6" fillId="0" borderId="4" xfId="0" applyNumberFormat="1" applyFont="1" applyFill="1" applyBorder="1" applyAlignment="1">
      <alignment horizontal="left" vertical="center"/>
    </xf>
    <xf numFmtId="186" fontId="6" fillId="0" borderId="0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186" fontId="6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8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2" fillId="0" borderId="0" xfId="0" applyFont="1" applyFill="1" applyAlignment="1"/>
    <xf numFmtId="186" fontId="7" fillId="0" borderId="0" xfId="0" applyNumberFormat="1" applyFont="1" applyFill="1" applyBorder="1" applyAlignment="1"/>
    <xf numFmtId="186" fontId="3" fillId="0" borderId="8" xfId="0" applyNumberFormat="1" applyFont="1" applyFill="1" applyBorder="1" applyAlignment="1">
      <alignment horizontal="left"/>
    </xf>
    <xf numFmtId="186" fontId="3" fillId="0" borderId="2" xfId="0" applyNumberFormat="1" applyFont="1" applyFill="1" applyBorder="1" applyAlignment="1">
      <alignment horizontal="left"/>
    </xf>
    <xf numFmtId="186" fontId="3" fillId="0" borderId="4" xfId="0" applyNumberFormat="1" applyFont="1" applyFill="1" applyBorder="1" applyAlignment="1">
      <alignment horizontal="left"/>
    </xf>
    <xf numFmtId="186" fontId="3" fillId="0" borderId="2" xfId="0" applyNumberFormat="1" applyFont="1" applyFill="1" applyBorder="1" applyAlignment="1">
      <alignment horizontal="center"/>
    </xf>
    <xf numFmtId="186" fontId="3" fillId="0" borderId="8" xfId="0" applyNumberFormat="1" applyFont="1" applyFill="1" applyBorder="1" applyAlignment="1">
      <alignment horizontal="center"/>
    </xf>
    <xf numFmtId="0" fontId="11" fillId="0" borderId="0" xfId="0" applyFont="1" applyFill="1"/>
    <xf numFmtId="0" fontId="3" fillId="0" borderId="2" xfId="0" applyFont="1" applyFill="1" applyBorder="1" applyAlignment="1">
      <alignment horizontal="center" vertical="center"/>
    </xf>
    <xf numFmtId="186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Alignment="1"/>
    <xf numFmtId="186" fontId="8" fillId="0" borderId="0" xfId="0" applyNumberFormat="1" applyFont="1" applyFill="1" applyBorder="1" applyAlignment="1"/>
    <xf numFmtId="186" fontId="8" fillId="0" borderId="8" xfId="0" applyNumberFormat="1" applyFont="1" applyFill="1" applyBorder="1" applyAlignment="1">
      <alignment horizontal="left"/>
    </xf>
    <xf numFmtId="186" fontId="9" fillId="0" borderId="0" xfId="0" applyNumberFormat="1" applyFont="1" applyFill="1" applyBorder="1" applyAlignment="1"/>
    <xf numFmtId="0" fontId="2" fillId="0" borderId="9" xfId="0" applyFont="1" applyFill="1" applyBorder="1"/>
    <xf numFmtId="0" fontId="5" fillId="0" borderId="3" xfId="0" applyFont="1" applyFill="1" applyBorder="1" applyAlignment="1"/>
    <xf numFmtId="0" fontId="2" fillId="0" borderId="3" xfId="0" applyFont="1" applyFill="1" applyBorder="1" applyAlignment="1"/>
    <xf numFmtId="0" fontId="5" fillId="0" borderId="0" xfId="0" applyFont="1" applyFill="1" applyAlignment="1"/>
    <xf numFmtId="186" fontId="2" fillId="0" borderId="3" xfId="0" applyNumberFormat="1" applyFont="1" applyFill="1" applyBorder="1" applyAlignment="1">
      <alignment horizontal="left"/>
    </xf>
    <xf numFmtId="186" fontId="2" fillId="0" borderId="2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vertical="center"/>
    </xf>
    <xf numFmtId="192" fontId="2" fillId="0" borderId="1" xfId="1" applyNumberFormat="1" applyFont="1" applyFill="1" applyBorder="1"/>
    <xf numFmtId="192" fontId="6" fillId="0" borderId="5" xfId="1" applyNumberFormat="1" applyFont="1" applyFill="1" applyBorder="1"/>
    <xf numFmtId="0" fontId="5" fillId="0" borderId="0" xfId="0" applyFont="1" applyAlignment="1">
      <alignment horizontal="left"/>
    </xf>
    <xf numFmtId="0" fontId="17" fillId="0" borderId="7" xfId="0" applyFont="1" applyFill="1" applyBorder="1" applyAlignment="1">
      <alignment horizontal="left" vertical="center"/>
    </xf>
    <xf numFmtId="43" fontId="2" fillId="0" borderId="1" xfId="1" applyFont="1" applyFill="1" applyBorder="1"/>
    <xf numFmtId="192" fontId="2" fillId="0" borderId="6" xfId="1" applyNumberFormat="1" applyFont="1" applyFill="1" applyBorder="1"/>
    <xf numFmtId="192" fontId="2" fillId="0" borderId="1" xfId="1" applyNumberFormat="1" applyFont="1" applyFill="1" applyBorder="1" applyAlignment="1">
      <alignment horizontal="right"/>
    </xf>
    <xf numFmtId="192" fontId="2" fillId="0" borderId="3" xfId="1" applyNumberFormat="1" applyFont="1" applyFill="1" applyBorder="1"/>
    <xf numFmtId="192" fontId="6" fillId="0" borderId="5" xfId="1" applyNumberFormat="1" applyFont="1" applyFill="1" applyBorder="1" applyAlignment="1">
      <alignment horizontal="right"/>
    </xf>
    <xf numFmtId="192" fontId="2" fillId="0" borderId="8" xfId="1" applyNumberFormat="1" applyFont="1" applyFill="1" applyBorder="1" applyAlignment="1">
      <alignment horizontal="right"/>
    </xf>
    <xf numFmtId="192" fontId="2" fillId="0" borderId="6" xfId="1" applyNumberFormat="1" applyFont="1" applyFill="1" applyBorder="1" applyAlignment="1">
      <alignment horizontal="right"/>
    </xf>
    <xf numFmtId="192" fontId="2" fillId="0" borderId="2" xfId="1" applyNumberFormat="1" applyFont="1" applyFill="1" applyBorder="1" applyAlignment="1">
      <alignment horizontal="right"/>
    </xf>
    <xf numFmtId="192" fontId="2" fillId="0" borderId="2" xfId="1" applyNumberFormat="1" applyFont="1" applyFill="1" applyBorder="1"/>
    <xf numFmtId="192" fontId="2" fillId="0" borderId="9" xfId="1" applyNumberFormat="1" applyFont="1" applyFill="1" applyBorder="1"/>
    <xf numFmtId="192" fontId="2" fillId="0" borderId="10" xfId="1" applyNumberFormat="1" applyFont="1" applyFill="1" applyBorder="1"/>
    <xf numFmtId="192" fontId="6" fillId="0" borderId="1" xfId="1" applyNumberFormat="1" applyFont="1" applyFill="1" applyBorder="1"/>
    <xf numFmtId="192" fontId="6" fillId="0" borderId="1" xfId="1" applyNumberFormat="1" applyFont="1" applyFill="1" applyBorder="1" applyAlignment="1">
      <alignment horizontal="right"/>
    </xf>
    <xf numFmtId="192" fontId="14" fillId="0" borderId="1" xfId="1" applyNumberFormat="1" applyFont="1" applyFill="1" applyBorder="1" applyAlignment="1">
      <alignment horizontal="right"/>
    </xf>
    <xf numFmtId="192" fontId="14" fillId="0" borderId="1" xfId="1" applyNumberFormat="1" applyFont="1" applyFill="1" applyBorder="1"/>
    <xf numFmtId="192" fontId="13" fillId="0" borderId="5" xfId="1" applyNumberFormat="1" applyFont="1" applyFill="1" applyBorder="1" applyAlignment="1">
      <alignment horizontal="right"/>
    </xf>
    <xf numFmtId="192" fontId="13" fillId="0" borderId="1" xfId="1" applyNumberFormat="1" applyFont="1" applyFill="1" applyBorder="1"/>
    <xf numFmtId="192" fontId="13" fillId="0" borderId="1" xfId="1" applyNumberFormat="1" applyFont="1" applyFill="1" applyBorder="1" applyAlignment="1">
      <alignment horizontal="right"/>
    </xf>
    <xf numFmtId="192" fontId="13" fillId="0" borderId="5" xfId="1" applyNumberFormat="1" applyFont="1" applyFill="1" applyBorder="1"/>
    <xf numFmtId="192" fontId="13" fillId="0" borderId="5" xfId="1" applyNumberFormat="1" applyFont="1" applyFill="1" applyBorder="1" applyAlignment="1">
      <alignment horizontal="right" vertical="center"/>
    </xf>
    <xf numFmtId="192" fontId="15" fillId="0" borderId="1" xfId="1" applyNumberFormat="1" applyFont="1" applyFill="1" applyBorder="1" applyAlignment="1">
      <alignment horizontal="right"/>
    </xf>
    <xf numFmtId="192" fontId="13" fillId="0" borderId="1" xfId="1" applyNumberFormat="1" applyFont="1" applyFill="1" applyBorder="1" applyAlignment="1">
      <alignment horizontal="right" vertical="center"/>
    </xf>
    <xf numFmtId="192" fontId="13" fillId="0" borderId="1" xfId="1" applyNumberFormat="1" applyFont="1" applyFill="1" applyBorder="1" applyAlignment="1">
      <alignment vertical="center"/>
    </xf>
    <xf numFmtId="192" fontId="13" fillId="0" borderId="6" xfId="1" applyNumberFormat="1" applyFont="1" applyFill="1" applyBorder="1"/>
    <xf numFmtId="192" fontId="13" fillId="0" borderId="6" xfId="1" applyNumberFormat="1" applyFont="1" applyFill="1" applyBorder="1" applyAlignment="1">
      <alignment horizontal="right"/>
    </xf>
    <xf numFmtId="192" fontId="13" fillId="0" borderId="5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9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3" xfId="0" applyFont="1" applyFill="1" applyBorder="1" applyAlignment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43" fontId="5" fillId="0" borderId="10" xfId="1" applyFont="1" applyFill="1" applyBorder="1" applyAlignment="1"/>
    <xf numFmtId="192" fontId="5" fillId="0" borderId="0" xfId="0" applyNumberFormat="1" applyFont="1" applyFill="1" applyBorder="1" applyAlignment="1">
      <alignment horizontal="left"/>
    </xf>
    <xf numFmtId="186" fontId="6" fillId="0" borderId="2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9" fillId="0" borderId="0" xfId="0" applyFont="1"/>
    <xf numFmtId="0" fontId="19" fillId="0" borderId="0" xfId="0" applyFont="1" applyFill="1" applyBorder="1" applyAlignment="1">
      <alignment horizontal="left"/>
    </xf>
    <xf numFmtId="0" fontId="21" fillId="0" borderId="0" xfId="0" applyFont="1"/>
    <xf numFmtId="0" fontId="22" fillId="0" borderId="7" xfId="0" applyFont="1" applyFill="1" applyBorder="1" applyAlignment="1"/>
    <xf numFmtId="0" fontId="22" fillId="0" borderId="7" xfId="0" applyFont="1" applyBorder="1"/>
    <xf numFmtId="0" fontId="22" fillId="0" borderId="7" xfId="0" applyFont="1" applyFill="1" applyBorder="1" applyAlignment="1">
      <alignment horizontal="left"/>
    </xf>
    <xf numFmtId="0" fontId="22" fillId="0" borderId="11" xfId="0" applyFont="1" applyFill="1" applyBorder="1" applyAlignment="1">
      <alignment horizontal="left"/>
    </xf>
    <xf numFmtId="192" fontId="2" fillId="0" borderId="1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186" fontId="2" fillId="0" borderId="1" xfId="0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192" fontId="19" fillId="0" borderId="1" xfId="1" applyNumberFormat="1" applyFont="1" applyBorder="1" applyAlignment="1">
      <alignment horizontal="center"/>
    </xf>
    <xf numFmtId="186" fontId="6" fillId="0" borderId="5" xfId="0" applyNumberFormat="1" applyFont="1" applyFill="1" applyBorder="1" applyAlignment="1">
      <alignment horizontal="center" vertical="center"/>
    </xf>
    <xf numFmtId="18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86" fontId="2" fillId="0" borderId="1" xfId="0" applyNumberFormat="1" applyFont="1" applyFill="1" applyBorder="1" applyAlignment="1">
      <alignment horizontal="center" vertical="center"/>
    </xf>
    <xf numFmtId="186" fontId="6" fillId="0" borderId="3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43" fontId="22" fillId="0" borderId="11" xfId="1" applyFont="1" applyFill="1" applyBorder="1" applyAlignment="1">
      <alignment horizontal="center" vertical="center"/>
    </xf>
    <xf numFmtId="186" fontId="6" fillId="0" borderId="6" xfId="0" applyNumberFormat="1" applyFont="1" applyFill="1" applyBorder="1" applyAlignment="1">
      <alignment horizontal="center" vertical="center"/>
    </xf>
    <xf numFmtId="192" fontId="2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86" fontId="18" fillId="0" borderId="1" xfId="0" applyNumberFormat="1" applyFont="1" applyFill="1" applyBorder="1" applyAlignment="1">
      <alignment horizontal="center" vertical="center"/>
    </xf>
    <xf numFmtId="186" fontId="2" fillId="0" borderId="3" xfId="0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186" fontId="4" fillId="0" borderId="0" xfId="0" applyNumberFormat="1" applyFont="1" applyFill="1" applyBorder="1" applyAlignment="1">
      <alignment horizontal="center"/>
    </xf>
    <xf numFmtId="186" fontId="22" fillId="0" borderId="1" xfId="0" applyNumberFormat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186" fontId="22" fillId="0" borderId="2" xfId="0" applyNumberFormat="1" applyFont="1" applyFill="1" applyBorder="1" applyAlignment="1">
      <alignment horizontal="center" vertical="center"/>
    </xf>
    <xf numFmtId="0" fontId="24" fillId="0" borderId="0" xfId="0" applyFont="1" applyFill="1" applyAlignment="1"/>
    <xf numFmtId="0" fontId="24" fillId="0" borderId="3" xfId="0" applyFont="1" applyFill="1" applyBorder="1" applyAlignment="1"/>
    <xf numFmtId="186" fontId="6" fillId="0" borderId="5" xfId="0" applyNumberFormat="1" applyFont="1" applyFill="1" applyBorder="1" applyAlignment="1">
      <alignment horizontal="center"/>
    </xf>
    <xf numFmtId="41" fontId="2" fillId="0" borderId="1" xfId="1" applyNumberFormat="1" applyFont="1" applyFill="1" applyBorder="1" applyAlignment="1">
      <alignment horizontal="center"/>
    </xf>
    <xf numFmtId="186" fontId="2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6" fontId="6" fillId="0" borderId="1" xfId="0" applyNumberFormat="1" applyFont="1" applyFill="1" applyBorder="1" applyAlignment="1">
      <alignment horizontal="center"/>
    </xf>
    <xf numFmtId="43" fontId="6" fillId="0" borderId="5" xfId="1" applyFont="1" applyFill="1" applyBorder="1" applyAlignment="1">
      <alignment horizontal="center"/>
    </xf>
    <xf numFmtId="192" fontId="2" fillId="0" borderId="0" xfId="1" applyNumberFormat="1" applyFont="1" applyAlignment="1">
      <alignment horizontal="center"/>
    </xf>
    <xf numFmtId="192" fontId="6" fillId="0" borderId="5" xfId="1" applyNumberFormat="1" applyFont="1" applyFill="1" applyBorder="1" applyAlignment="1">
      <alignment horizontal="center" vertical="center"/>
    </xf>
    <xf numFmtId="192" fontId="19" fillId="0" borderId="0" xfId="1" applyNumberFormat="1" applyFont="1" applyAlignment="1">
      <alignment horizontal="center"/>
    </xf>
    <xf numFmtId="186" fontId="2" fillId="0" borderId="0" xfId="0" applyNumberFormat="1" applyFont="1" applyFill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/>
    </xf>
    <xf numFmtId="186" fontId="9" fillId="0" borderId="0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2" fillId="0" borderId="1" xfId="1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186" fontId="6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43" fontId="2" fillId="0" borderId="10" xfId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86" fontId="8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/>
    <xf numFmtId="186" fontId="2" fillId="0" borderId="10" xfId="0" applyNumberFormat="1" applyFont="1" applyFill="1" applyBorder="1" applyAlignment="1">
      <alignment horizontal="center"/>
    </xf>
    <xf numFmtId="186" fontId="6" fillId="0" borderId="6" xfId="0" applyNumberFormat="1" applyFont="1" applyFill="1" applyBorder="1" applyAlignment="1">
      <alignment horizontal="center"/>
    </xf>
    <xf numFmtId="192" fontId="2" fillId="0" borderId="10" xfId="1" applyNumberFormat="1" applyFont="1" applyFill="1" applyBorder="1" applyAlignment="1">
      <alignment horizontal="center"/>
    </xf>
    <xf numFmtId="186" fontId="6" fillId="0" borderId="11" xfId="0" applyNumberFormat="1" applyFont="1" applyFill="1" applyBorder="1" applyAlignment="1">
      <alignment horizontal="center"/>
    </xf>
    <xf numFmtId="3" fontId="6" fillId="0" borderId="5" xfId="1" applyNumberFormat="1" applyFont="1" applyFill="1" applyBorder="1" applyAlignment="1">
      <alignment horizontal="center"/>
    </xf>
    <xf numFmtId="186" fontId="2" fillId="0" borderId="6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3" xfId="0" applyFont="1" applyFill="1" applyBorder="1" applyAlignment="1"/>
    <xf numFmtId="0" fontId="8" fillId="0" borderId="15" xfId="0" applyFont="1" applyFill="1" applyBorder="1" applyAlignment="1"/>
    <xf numFmtId="0" fontId="8" fillId="0" borderId="6" xfId="0" applyFont="1" applyFill="1" applyBorder="1" applyAlignment="1"/>
    <xf numFmtId="0" fontId="2" fillId="0" borderId="1" xfId="0" applyFont="1" applyFill="1" applyBorder="1" applyAlignment="1"/>
    <xf numFmtId="0" fontId="5" fillId="0" borderId="0" xfId="0" applyFont="1" applyFill="1" applyAlignment="1"/>
    <xf numFmtId="0" fontId="5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186" fontId="2" fillId="0" borderId="0" xfId="0" applyNumberFormat="1" applyFont="1" applyFill="1" applyBorder="1" applyAlignment="1"/>
    <xf numFmtId="0" fontId="0" fillId="0" borderId="0" xfId="0" applyBorder="1" applyAlignment="1"/>
    <xf numFmtId="0" fontId="6" fillId="0" borderId="4" xfId="0" applyFont="1" applyFill="1" applyBorder="1" applyAlignment="1"/>
    <xf numFmtId="0" fontId="5" fillId="0" borderId="7" xfId="0" applyFont="1" applyFill="1" applyBorder="1" applyAlignment="1"/>
    <xf numFmtId="0" fontId="5" fillId="0" borderId="11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Alignment="1"/>
    <xf numFmtId="0" fontId="9" fillId="0" borderId="3" xfId="0" applyFont="1" applyFill="1" applyBorder="1" applyAlignment="1"/>
    <xf numFmtId="0" fontId="8" fillId="0" borderId="14" xfId="0" applyFont="1" applyFill="1" applyBorder="1" applyAlignment="1"/>
    <xf numFmtId="0" fontId="0" fillId="0" borderId="14" xfId="0" applyBorder="1"/>
    <xf numFmtId="0" fontId="0" fillId="0" borderId="15" xfId="0" applyBorder="1"/>
    <xf numFmtId="0" fontId="18" fillId="0" borderId="0" xfId="0" applyFont="1" applyFill="1" applyBorder="1" applyAlignment="1">
      <alignment wrapText="1"/>
    </xf>
    <xf numFmtId="0" fontId="0" fillId="0" borderId="0" xfId="0" applyAlignment="1"/>
    <xf numFmtId="0" fontId="0" fillId="0" borderId="3" xfId="0" applyBorder="1" applyAlignment="1"/>
    <xf numFmtId="186" fontId="6" fillId="0" borderId="4" xfId="0" applyNumberFormat="1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8" fillId="0" borderId="0" xfId="0" applyFont="1" applyFill="1" applyAlignment="1"/>
    <xf numFmtId="0" fontId="8" fillId="0" borderId="3" xfId="0" applyFont="1" applyFill="1" applyBorder="1" applyAlignment="1"/>
    <xf numFmtId="186" fontId="9" fillId="0" borderId="0" xfId="0" applyNumberFormat="1" applyFont="1" applyFill="1" applyBorder="1" applyAlignment="1"/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7" fillId="0" borderId="3" xfId="0" applyFont="1" applyFill="1" applyBorder="1" applyAlignment="1"/>
    <xf numFmtId="0" fontId="3" fillId="0" borderId="7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>
      <alignment horizontal="center"/>
    </xf>
    <xf numFmtId="0" fontId="6" fillId="0" borderId="10" xfId="0" applyFont="1" applyFill="1" applyBorder="1" applyAlignment="1">
      <alignment vertical="center"/>
    </xf>
    <xf numFmtId="0" fontId="6" fillId="0" borderId="7" xfId="0" applyFont="1" applyFill="1" applyBorder="1" applyAlignment="1"/>
    <xf numFmtId="0" fontId="3" fillId="0" borderId="7" xfId="0" applyFont="1" applyFill="1" applyBorder="1" applyAlignment="1"/>
    <xf numFmtId="0" fontId="3" fillId="0" borderId="11" xfId="0" applyFont="1" applyFill="1" applyBorder="1" applyAlignment="1"/>
    <xf numFmtId="186" fontId="8" fillId="0" borderId="8" xfId="0" applyNumberFormat="1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14" xfId="0" applyFont="1" applyFill="1" applyBorder="1" applyAlignment="1"/>
    <xf numFmtId="0" fontId="7" fillId="0" borderId="15" xfId="0" applyFont="1" applyFill="1" applyBorder="1" applyAlignment="1"/>
    <xf numFmtId="186" fontId="6" fillId="0" borderId="4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186" fontId="6" fillId="0" borderId="8" xfId="0" applyNumberFormat="1" applyFont="1" applyFill="1" applyBorder="1" applyAlignment="1">
      <alignment horizontal="left" vertical="center"/>
    </xf>
    <xf numFmtId="0" fontId="7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186" fontId="8" fillId="0" borderId="8" xfId="0" applyNumberFormat="1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186" fontId="8" fillId="0" borderId="0" xfId="0" applyNumberFormat="1" applyFont="1" applyFill="1" applyBorder="1" applyAlignment="1">
      <alignment horizontal="left"/>
    </xf>
    <xf numFmtId="0" fontId="2" fillId="0" borderId="9" xfId="0" applyFont="1" applyFill="1" applyBorder="1" applyAlignment="1"/>
    <xf numFmtId="0" fontId="5" fillId="0" borderId="12" xfId="0" applyFont="1" applyFill="1" applyBorder="1" applyAlignment="1"/>
    <xf numFmtId="0" fontId="5" fillId="0" borderId="13" xfId="0" applyFont="1" applyFill="1" applyBorder="1" applyAlignment="1"/>
    <xf numFmtId="0" fontId="7" fillId="0" borderId="7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186" fontId="8" fillId="0" borderId="2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2" fillId="0" borderId="2" xfId="0" applyFont="1" applyFill="1" applyBorder="1" applyAlignment="1"/>
    <xf numFmtId="186" fontId="2" fillId="0" borderId="2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center" vertical="center"/>
    </xf>
    <xf numFmtId="186" fontId="2" fillId="0" borderId="8" xfId="0" applyNumberFormat="1" applyFont="1" applyFill="1" applyBorder="1" applyAlignment="1">
      <alignment horizontal="left"/>
    </xf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0" fontId="5" fillId="0" borderId="0" xfId="0" applyFont="1" applyFill="1" applyBorder="1" applyAlignment="1"/>
    <xf numFmtId="186" fontId="16" fillId="0" borderId="2" xfId="0" applyNumberFormat="1" applyFont="1" applyFill="1" applyBorder="1" applyAlignment="1">
      <alignment horizontal="left"/>
    </xf>
    <xf numFmtId="0" fontId="16" fillId="0" borderId="0" xfId="0" applyFont="1" applyFill="1" applyAlignment="1"/>
    <xf numFmtId="0" fontId="16" fillId="0" borderId="3" xfId="0" applyFont="1" applyFill="1" applyBorder="1" applyAlignment="1"/>
    <xf numFmtId="0" fontId="5" fillId="0" borderId="0" xfId="0" applyFont="1" applyAlignment="1"/>
    <xf numFmtId="0" fontId="5" fillId="0" borderId="3" xfId="0" applyFont="1" applyBorder="1" applyAlignment="1"/>
    <xf numFmtId="186" fontId="2" fillId="0" borderId="0" xfId="0" applyNumberFormat="1" applyFont="1" applyFill="1" applyBorder="1" applyAlignment="1">
      <alignment horizontal="left"/>
    </xf>
    <xf numFmtId="186" fontId="2" fillId="0" borderId="3" xfId="0" applyNumberFormat="1" applyFont="1" applyFill="1" applyBorder="1" applyAlignment="1">
      <alignment horizontal="left"/>
    </xf>
    <xf numFmtId="186" fontId="6" fillId="0" borderId="5" xfId="0" applyNumberFormat="1" applyFont="1" applyFill="1" applyBorder="1" applyAlignment="1">
      <alignment horizontal="left"/>
    </xf>
    <xf numFmtId="0" fontId="3" fillId="0" borderId="5" xfId="0" applyFont="1" applyFill="1" applyBorder="1" applyAlignment="1"/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distributed"/>
    </xf>
    <xf numFmtId="0" fontId="2" fillId="0" borderId="3" xfId="0" applyFont="1" applyFill="1" applyBorder="1" applyAlignment="1">
      <alignment horizontal="left" vertical="distributed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86" fontId="6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2" fillId="0" borderId="8" xfId="0" applyFont="1" applyFill="1" applyBorder="1" applyAlignment="1"/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186" fontId="8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left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186" fontId="2" fillId="0" borderId="0" xfId="0" applyNumberFormat="1" applyFont="1" applyFill="1" applyBorder="1" applyAlignment="1">
      <alignment horizontal="center"/>
    </xf>
    <xf numFmtId="186" fontId="2" fillId="0" borderId="12" xfId="0" applyNumberFormat="1" applyFont="1" applyFill="1" applyBorder="1" applyAlignment="1">
      <alignment horizontal="left"/>
    </xf>
    <xf numFmtId="0" fontId="26" fillId="0" borderId="0" xfId="0" applyFont="1" applyAlignment="1"/>
    <xf numFmtId="0" fontId="21" fillId="0" borderId="0" xfId="0" applyFont="1" applyAlignment="1"/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12" xfId="0" applyFont="1" applyBorder="1" applyAlignment="1">
      <alignment horizontal="right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/>
    </xf>
    <xf numFmtId="0" fontId="32" fillId="0" borderId="15" xfId="0" applyFont="1" applyFill="1" applyBorder="1" applyAlignment="1"/>
    <xf numFmtId="0" fontId="30" fillId="0" borderId="5" xfId="0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 wrapText="1"/>
    </xf>
    <xf numFmtId="49" fontId="30" fillId="0" borderId="3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/>
    <xf numFmtId="0" fontId="32" fillId="0" borderId="3" xfId="0" applyFont="1" applyFill="1" applyBorder="1" applyAlignment="1"/>
    <xf numFmtId="0" fontId="30" fillId="0" borderId="8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horizontal="center" vertical="center" wrapText="1"/>
    </xf>
    <xf numFmtId="49" fontId="30" fillId="0" borderId="13" xfId="0" applyNumberFormat="1" applyFont="1" applyFill="1" applyBorder="1" applyAlignment="1">
      <alignment horizontal="center" vertical="center" wrapText="1"/>
    </xf>
    <xf numFmtId="0" fontId="32" fillId="0" borderId="9" xfId="0" applyFont="1" applyFill="1" applyBorder="1" applyAlignment="1"/>
    <xf numFmtId="0" fontId="32" fillId="0" borderId="13" xfId="0" applyFont="1" applyFill="1" applyBorder="1" applyAlignment="1"/>
    <xf numFmtId="0" fontId="30" fillId="0" borderId="9" xfId="0" applyFont="1" applyFill="1" applyBorder="1" applyAlignment="1"/>
    <xf numFmtId="0" fontId="30" fillId="0" borderId="13" xfId="0" applyFont="1" applyFill="1" applyBorder="1" applyAlignment="1"/>
    <xf numFmtId="199" fontId="33" fillId="0" borderId="6" xfId="0" applyNumberFormat="1" applyFont="1" applyFill="1" applyBorder="1"/>
    <xf numFmtId="0" fontId="34" fillId="0" borderId="8" xfId="0" applyFont="1" applyBorder="1" applyAlignment="1"/>
    <xf numFmtId="0" fontId="35" fillId="0" borderId="15" xfId="0" applyFont="1" applyBorder="1" applyAlignment="1"/>
    <xf numFmtId="200" fontId="33" fillId="0" borderId="6" xfId="0" applyNumberFormat="1" applyFont="1" applyBorder="1"/>
    <xf numFmtId="199" fontId="33" fillId="0" borderId="6" xfId="0" applyNumberFormat="1" applyFont="1" applyBorder="1"/>
    <xf numFmtId="199" fontId="27" fillId="0" borderId="1" xfId="0" applyNumberFormat="1" applyFont="1" applyFill="1" applyBorder="1"/>
    <xf numFmtId="0" fontId="27" fillId="0" borderId="2" xfId="0" applyNumberFormat="1" applyFont="1" applyBorder="1" applyAlignment="1">
      <alignment horizontal="center"/>
    </xf>
    <xf numFmtId="199" fontId="33" fillId="0" borderId="3" xfId="0" applyNumberFormat="1" applyFont="1" applyBorder="1"/>
    <xf numFmtId="199" fontId="27" fillId="0" borderId="1" xfId="0" applyNumberFormat="1" applyFont="1" applyBorder="1"/>
    <xf numFmtId="199" fontId="30" fillId="0" borderId="5" xfId="0" applyNumberFormat="1" applyFont="1" applyFill="1" applyBorder="1"/>
    <xf numFmtId="0" fontId="27" fillId="0" borderId="4" xfId="0" applyNumberFormat="1" applyFont="1" applyBorder="1" applyAlignment="1">
      <alignment horizontal="center"/>
    </xf>
    <xf numFmtId="199" fontId="36" fillId="0" borderId="11" xfId="0" applyNumberFormat="1" applyFont="1" applyFill="1" applyBorder="1"/>
    <xf numFmtId="199" fontId="27" fillId="0" borderId="6" xfId="0" applyNumberFormat="1" applyFont="1" applyFill="1" applyBorder="1"/>
    <xf numFmtId="0" fontId="34" fillId="0" borderId="8" xfId="0" applyNumberFormat="1" applyFont="1" applyBorder="1" applyAlignment="1">
      <alignment horizontal="left"/>
    </xf>
    <xf numFmtId="0" fontId="30" fillId="0" borderId="2" xfId="0" applyNumberFormat="1" applyFont="1" applyBorder="1" applyAlignment="1">
      <alignment horizontal="left"/>
    </xf>
    <xf numFmtId="199" fontId="34" fillId="0" borderId="3" xfId="0" applyNumberFormat="1" applyFont="1" applyBorder="1"/>
    <xf numFmtId="0" fontId="33" fillId="0" borderId="1" xfId="0" applyFont="1" applyBorder="1"/>
    <xf numFmtId="199" fontId="27" fillId="0" borderId="1" xfId="0" applyNumberFormat="1" applyFont="1" applyFill="1" applyBorder="1" applyAlignment="1">
      <alignment vertical="top"/>
    </xf>
    <xf numFmtId="0" fontId="27" fillId="0" borderId="2" xfId="0" applyNumberFormat="1" applyFont="1" applyBorder="1" applyAlignment="1">
      <alignment horizontal="center" vertical="top"/>
    </xf>
    <xf numFmtId="199" fontId="33" fillId="0" borderId="3" xfId="0" applyNumberFormat="1" applyFont="1" applyBorder="1" applyAlignment="1">
      <alignment wrapText="1"/>
    </xf>
    <xf numFmtId="199" fontId="27" fillId="0" borderId="1" xfId="0" applyNumberFormat="1" applyFont="1" applyBorder="1" applyAlignment="1">
      <alignment vertical="top"/>
    </xf>
    <xf numFmtId="0" fontId="30" fillId="0" borderId="4" xfId="0" applyNumberFormat="1" applyFont="1" applyFill="1" applyBorder="1" applyAlignment="1">
      <alignment horizontal="center"/>
    </xf>
    <xf numFmtId="199" fontId="27" fillId="0" borderId="1" xfId="0" applyNumberFormat="1" applyFont="1" applyFill="1" applyBorder="1" applyAlignment="1">
      <alignment vertical="center"/>
    </xf>
    <xf numFmtId="0" fontId="27" fillId="0" borderId="2" xfId="0" applyNumberFormat="1" applyFont="1" applyBorder="1" applyAlignment="1">
      <alignment horizontal="center" vertical="center"/>
    </xf>
    <xf numFmtId="199" fontId="33" fillId="0" borderId="3" xfId="0" applyNumberFormat="1" applyFont="1" applyBorder="1" applyAlignment="1"/>
    <xf numFmtId="199" fontId="27" fillId="0" borderId="1" xfId="0" applyNumberFormat="1" applyFont="1" applyBorder="1" applyAlignment="1">
      <alignment vertical="center"/>
    </xf>
    <xf numFmtId="199" fontId="30" fillId="0" borderId="5" xfId="0" applyNumberFormat="1" applyFont="1" applyFill="1" applyBorder="1" applyAlignment="1">
      <alignment vertical="top"/>
    </xf>
    <xf numFmtId="0" fontId="30" fillId="0" borderId="4" xfId="0" applyNumberFormat="1" applyFont="1" applyFill="1" applyBorder="1" applyAlignment="1">
      <alignment horizontal="center" vertical="top"/>
    </xf>
    <xf numFmtId="199" fontId="36" fillId="0" borderId="11" xfId="0" applyNumberFormat="1" applyFont="1" applyFill="1" applyBorder="1" applyAlignment="1">
      <alignment vertical="center" wrapText="1"/>
    </xf>
    <xf numFmtId="0" fontId="30" fillId="0" borderId="2" xfId="0" applyNumberFormat="1" applyFont="1" applyBorder="1" applyAlignment="1">
      <alignment horizontal="left" vertical="top"/>
    </xf>
    <xf numFmtId="199" fontId="34" fillId="0" borderId="3" xfId="0" applyNumberFormat="1" applyFont="1" applyBorder="1" applyAlignment="1">
      <alignment wrapText="1"/>
    </xf>
    <xf numFmtId="199" fontId="30" fillId="0" borderId="5" xfId="0" applyNumberFormat="1" applyFont="1" applyFill="1" applyBorder="1" applyAlignment="1">
      <alignment horizontal="right" vertical="top"/>
    </xf>
    <xf numFmtId="199" fontId="36" fillId="0" borderId="11" xfId="0" applyNumberFormat="1" applyFont="1" applyFill="1" applyBorder="1" applyAlignment="1">
      <alignment wrapText="1"/>
    </xf>
    <xf numFmtId="199" fontId="30" fillId="0" borderId="1" xfId="0" applyNumberFormat="1" applyFont="1" applyFill="1" applyBorder="1" applyAlignment="1">
      <alignment vertical="top"/>
    </xf>
    <xf numFmtId="0" fontId="30" fillId="0" borderId="2" xfId="0" applyNumberFormat="1" applyFont="1" applyFill="1" applyBorder="1" applyAlignment="1">
      <alignment horizontal="center" vertical="top"/>
    </xf>
    <xf numFmtId="199" fontId="36" fillId="0" borderId="3" xfId="0" applyNumberFormat="1" applyFont="1" applyFill="1" applyBorder="1"/>
    <xf numFmtId="201" fontId="30" fillId="0" borderId="5" xfId="0" applyNumberFormat="1" applyFont="1" applyFill="1" applyBorder="1" applyAlignment="1">
      <alignment vertical="top"/>
    </xf>
    <xf numFmtId="199" fontId="27" fillId="0" borderId="6" xfId="0" applyNumberFormat="1" applyFont="1" applyFill="1" applyBorder="1" applyAlignment="1">
      <alignment horizontal="right" vertical="top"/>
    </xf>
    <xf numFmtId="199" fontId="27" fillId="0" borderId="15" xfId="0" applyNumberFormat="1" applyFont="1" applyFill="1" applyBorder="1" applyAlignment="1">
      <alignment vertical="top"/>
    </xf>
    <xf numFmtId="199" fontId="34" fillId="0" borderId="8" xfId="0" applyNumberFormat="1" applyFont="1" applyBorder="1" applyAlignment="1">
      <alignment horizontal="left"/>
    </xf>
    <xf numFmtId="199" fontId="34" fillId="0" borderId="15" xfId="0" applyNumberFormat="1" applyFont="1" applyBorder="1" applyAlignment="1">
      <alignment horizontal="left"/>
    </xf>
    <xf numFmtId="199" fontId="27" fillId="0" borderId="2" xfId="0" applyNumberFormat="1" applyFont="1" applyBorder="1" applyAlignment="1">
      <alignment vertical="top"/>
    </xf>
    <xf numFmtId="199" fontId="27" fillId="0" borderId="1" xfId="0" applyNumberFormat="1" applyFont="1" applyFill="1" applyBorder="1" applyAlignment="1">
      <alignment horizontal="right" vertical="top"/>
    </xf>
    <xf numFmtId="201" fontId="27" fillId="0" borderId="3" xfId="0" applyNumberFormat="1" applyFont="1" applyFill="1" applyBorder="1" applyAlignment="1">
      <alignment vertical="top"/>
    </xf>
    <xf numFmtId="199" fontId="27" fillId="0" borderId="2" xfId="0" applyNumberFormat="1" applyFont="1" applyBorder="1" applyAlignment="1">
      <alignment horizontal="center" vertical="top"/>
    </xf>
    <xf numFmtId="199" fontId="27" fillId="0" borderId="3" xfId="0" applyNumberFormat="1" applyFont="1" applyFill="1" applyBorder="1" applyAlignment="1">
      <alignment vertical="top"/>
    </xf>
    <xf numFmtId="191" fontId="33" fillId="0" borderId="10" xfId="1" applyNumberFormat="1" applyFont="1" applyBorder="1"/>
    <xf numFmtId="199" fontId="33" fillId="0" borderId="0" xfId="0" applyNumberFormat="1" applyFont="1" applyBorder="1"/>
    <xf numFmtId="201" fontId="27" fillId="0" borderId="10" xfId="0" applyNumberFormat="1" applyFont="1" applyFill="1" applyBorder="1" applyAlignment="1">
      <alignment vertical="top"/>
    </xf>
    <xf numFmtId="199" fontId="27" fillId="0" borderId="0" xfId="0" applyNumberFormat="1" applyFont="1" applyBorder="1" applyAlignment="1">
      <alignment vertical="top"/>
    </xf>
    <xf numFmtId="199" fontId="27" fillId="0" borderId="6" xfId="0" applyNumberFormat="1" applyFont="1" applyBorder="1" applyAlignment="1">
      <alignment vertical="top"/>
    </xf>
    <xf numFmtId="201" fontId="27" fillId="0" borderId="2" xfId="0" applyNumberFormat="1" applyFont="1" applyFill="1" applyBorder="1" applyAlignment="1">
      <alignment vertical="top"/>
    </xf>
    <xf numFmtId="199" fontId="27" fillId="0" borderId="1" xfId="0" applyNumberFormat="1" applyFont="1" applyBorder="1" applyAlignment="1">
      <alignment horizontal="center" vertical="top"/>
    </xf>
    <xf numFmtId="201" fontId="33" fillId="0" borderId="10" xfId="0" applyNumberFormat="1" applyFont="1" applyBorder="1"/>
    <xf numFmtId="43" fontId="33" fillId="0" borderId="3" xfId="1" applyFont="1" applyBorder="1" applyAlignment="1">
      <alignment horizontal="right"/>
    </xf>
    <xf numFmtId="0" fontId="33" fillId="0" borderId="0" xfId="0" applyFont="1"/>
    <xf numFmtId="199" fontId="27" fillId="0" borderId="10" xfId="0" applyNumberFormat="1" applyFont="1" applyFill="1" applyBorder="1" applyAlignment="1">
      <alignment horizontal="right" vertical="top"/>
    </xf>
    <xf numFmtId="201" fontId="27" fillId="0" borderId="13" xfId="0" applyNumberFormat="1" applyFont="1" applyFill="1" applyBorder="1" applyAlignment="1">
      <alignment vertical="top"/>
    </xf>
    <xf numFmtId="200" fontId="27" fillId="0" borderId="1" xfId="0" applyNumberFormat="1" applyFont="1" applyBorder="1" applyAlignment="1">
      <alignment vertical="top"/>
    </xf>
    <xf numFmtId="201" fontId="37" fillId="0" borderId="10" xfId="0" applyNumberFormat="1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6" fontId="1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86" fontId="2" fillId="0" borderId="2" xfId="0" applyNumberFormat="1" applyFont="1" applyFill="1" applyBorder="1" applyProtection="1"/>
    <xf numFmtId="0" fontId="2" fillId="0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186" fontId="2" fillId="0" borderId="0" xfId="0" applyNumberFormat="1" applyFont="1" applyFill="1" applyBorder="1" applyProtection="1"/>
    <xf numFmtId="186" fontId="2" fillId="0" borderId="2" xfId="0" applyNumberFormat="1" applyFont="1" applyFill="1" applyBorder="1"/>
    <xf numFmtId="186" fontId="2" fillId="0" borderId="9" xfId="0" applyNumberFormat="1" applyFont="1" applyFill="1" applyBorder="1"/>
    <xf numFmtId="186" fontId="2" fillId="0" borderId="0" xfId="0" applyNumberFormat="1" applyFont="1" applyFill="1" applyBorder="1" applyAlignment="1" applyProtection="1">
      <alignment horizontal="center"/>
    </xf>
    <xf numFmtId="192" fontId="2" fillId="0" borderId="6" xfId="1" applyNumberFormat="1" applyFont="1" applyFill="1" applyBorder="1" applyAlignment="1">
      <alignment horizontal="center"/>
    </xf>
    <xf numFmtId="186" fontId="2" fillId="0" borderId="2" xfId="0" applyNumberFormat="1" applyFont="1" applyFill="1" applyBorder="1" applyAlignment="1">
      <alignment horizontal="right" vertical="top"/>
    </xf>
    <xf numFmtId="186" fontId="4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/>
    <xf numFmtId="0" fontId="6" fillId="0" borderId="3" xfId="0" applyFont="1" applyFill="1" applyBorder="1" applyAlignment="1"/>
    <xf numFmtId="0" fontId="4" fillId="0" borderId="0" xfId="0" applyFont="1" applyFill="1" applyAlignment="1"/>
    <xf numFmtId="0" fontId="4" fillId="0" borderId="3" xfId="0" applyFont="1" applyFill="1" applyBorder="1" applyAlignment="1"/>
    <xf numFmtId="0" fontId="4" fillId="0" borderId="0" xfId="0" applyFont="1" applyFill="1" applyAlignment="1"/>
    <xf numFmtId="0" fontId="4" fillId="0" borderId="3" xfId="0" applyFont="1" applyFill="1" applyBorder="1" applyAlignment="1"/>
    <xf numFmtId="186" fontId="2" fillId="0" borderId="2" xfId="0" applyNumberFormat="1" applyFont="1" applyFill="1" applyBorder="1" applyAlignment="1">
      <alignment horizontal="right"/>
    </xf>
    <xf numFmtId="186" fontId="6" fillId="0" borderId="4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86" fontId="2" fillId="0" borderId="0" xfId="0" applyNumberFormat="1" applyFont="1" applyFill="1"/>
    <xf numFmtId="186" fontId="2" fillId="0" borderId="14" xfId="0" applyNumberFormat="1" applyFont="1" applyBorder="1" applyAlignment="1">
      <alignment horizontal="left"/>
    </xf>
    <xf numFmtId="186" fontId="2" fillId="0" borderId="0" xfId="0" applyNumberFormat="1" applyFon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L4" sqref="L4"/>
    </sheetView>
  </sheetViews>
  <sheetFormatPr defaultRowHeight="12.75" x14ac:dyDescent="0.2"/>
  <cols>
    <col min="1" max="1" width="6.140625" bestFit="1" customWidth="1"/>
    <col min="2" max="2" width="6.85546875" bestFit="1" customWidth="1"/>
    <col min="3" max="3" width="3" bestFit="1" customWidth="1"/>
    <col min="4" max="4" width="45.28515625" customWidth="1"/>
    <col min="5" max="5" width="6.5703125" bestFit="1" customWidth="1"/>
    <col min="6" max="6" width="7.140625" bestFit="1" customWidth="1"/>
    <col min="7" max="7" width="6.5703125" bestFit="1" customWidth="1"/>
    <col min="8" max="8" width="6.85546875" bestFit="1" customWidth="1"/>
  </cols>
  <sheetData>
    <row r="1" spans="1:8" x14ac:dyDescent="0.2">
      <c r="A1" s="390" t="s">
        <v>581</v>
      </c>
      <c r="B1" s="390"/>
      <c r="C1" s="391"/>
      <c r="D1" s="392"/>
      <c r="E1" s="392"/>
      <c r="F1" s="392"/>
      <c r="G1" s="392"/>
      <c r="H1" s="392"/>
    </row>
    <row r="2" spans="1:8" ht="20.25" x14ac:dyDescent="0.3">
      <c r="A2" s="393" t="s">
        <v>582</v>
      </c>
      <c r="B2" s="393"/>
      <c r="C2" s="393"/>
      <c r="D2" s="393"/>
      <c r="E2" s="393"/>
      <c r="F2" s="393"/>
      <c r="G2" s="393"/>
      <c r="H2" s="393"/>
    </row>
    <row r="3" spans="1:8" ht="20.25" x14ac:dyDescent="0.3">
      <c r="A3" s="393" t="s">
        <v>517</v>
      </c>
      <c r="B3" s="393"/>
      <c r="C3" s="393"/>
      <c r="D3" s="393"/>
      <c r="E3" s="393"/>
      <c r="F3" s="393"/>
      <c r="G3" s="393"/>
      <c r="H3" s="393"/>
    </row>
    <row r="4" spans="1:8" x14ac:dyDescent="0.2">
      <c r="A4" s="394" t="s">
        <v>583</v>
      </c>
      <c r="B4" s="394"/>
      <c r="C4" s="394"/>
      <c r="D4" s="394"/>
      <c r="E4" s="394"/>
      <c r="F4" s="394"/>
      <c r="G4" s="394"/>
      <c r="H4" s="394"/>
    </row>
    <row r="5" spans="1:8" x14ac:dyDescent="0.2">
      <c r="A5" s="395" t="s">
        <v>504</v>
      </c>
      <c r="B5" s="396"/>
      <c r="C5" s="397" t="s">
        <v>584</v>
      </c>
      <c r="D5" s="398"/>
      <c r="E5" s="399">
        <v>2006</v>
      </c>
      <c r="F5" s="399"/>
      <c r="G5" s="399"/>
      <c r="H5" s="399"/>
    </row>
    <row r="6" spans="1:8" x14ac:dyDescent="0.2">
      <c r="A6" s="400"/>
      <c r="B6" s="401"/>
      <c r="C6" s="402"/>
      <c r="D6" s="403"/>
      <c r="E6" s="404" t="s">
        <v>275</v>
      </c>
      <c r="F6" s="405"/>
      <c r="G6" s="404" t="s">
        <v>585</v>
      </c>
      <c r="H6" s="405"/>
    </row>
    <row r="7" spans="1:8" x14ac:dyDescent="0.2">
      <c r="A7" s="400"/>
      <c r="B7" s="401"/>
      <c r="C7" s="402"/>
      <c r="D7" s="403"/>
      <c r="E7" s="406"/>
      <c r="F7" s="407"/>
      <c r="G7" s="406"/>
      <c r="H7" s="407"/>
    </row>
    <row r="8" spans="1:8" x14ac:dyDescent="0.2">
      <c r="A8" s="400"/>
      <c r="B8" s="401"/>
      <c r="C8" s="402"/>
      <c r="D8" s="403"/>
      <c r="E8" s="406"/>
      <c r="F8" s="407"/>
      <c r="G8" s="406"/>
      <c r="H8" s="407"/>
    </row>
    <row r="9" spans="1:8" x14ac:dyDescent="0.2">
      <c r="A9" s="408"/>
      <c r="B9" s="409"/>
      <c r="C9" s="410"/>
      <c r="D9" s="411"/>
      <c r="E9" s="412"/>
      <c r="F9" s="413"/>
      <c r="G9" s="412"/>
      <c r="H9" s="413"/>
    </row>
    <row r="10" spans="1:8" x14ac:dyDescent="0.2">
      <c r="A10" s="414"/>
      <c r="B10" s="414"/>
      <c r="C10" s="415" t="s">
        <v>586</v>
      </c>
      <c r="D10" s="416"/>
      <c r="E10" s="417"/>
      <c r="F10" s="418"/>
      <c r="G10" s="414"/>
      <c r="H10" s="414"/>
    </row>
    <row r="11" spans="1:8" x14ac:dyDescent="0.2">
      <c r="A11" s="419">
        <v>3225.9</v>
      </c>
      <c r="B11" s="419"/>
      <c r="C11" s="420">
        <v>1</v>
      </c>
      <c r="D11" s="421" t="s">
        <v>587</v>
      </c>
      <c r="E11" s="422">
        <v>3015</v>
      </c>
      <c r="F11" s="422"/>
      <c r="G11" s="419">
        <v>3678.2</v>
      </c>
      <c r="H11" s="419"/>
    </row>
    <row r="12" spans="1:8" x14ac:dyDescent="0.2">
      <c r="A12" s="419">
        <v>613.5</v>
      </c>
      <c r="B12" s="419"/>
      <c r="C12" s="420">
        <v>2</v>
      </c>
      <c r="D12" s="421" t="s">
        <v>588</v>
      </c>
      <c r="E12" s="422">
        <v>550</v>
      </c>
      <c r="F12" s="422"/>
      <c r="G12" s="419">
        <v>810.9</v>
      </c>
      <c r="H12" s="419"/>
    </row>
    <row r="13" spans="1:8" x14ac:dyDescent="0.2">
      <c r="A13" s="419">
        <v>1073.4000000000001</v>
      </c>
      <c r="B13" s="419"/>
      <c r="C13" s="420">
        <v>3</v>
      </c>
      <c r="D13" s="421" t="s">
        <v>589</v>
      </c>
      <c r="E13" s="422">
        <v>890</v>
      </c>
      <c r="F13" s="422"/>
      <c r="G13" s="419">
        <v>1344.9</v>
      </c>
      <c r="H13" s="419"/>
    </row>
    <row r="14" spans="1:8" x14ac:dyDescent="0.2">
      <c r="A14" s="419">
        <v>49</v>
      </c>
      <c r="B14" s="419"/>
      <c r="C14" s="420">
        <v>4</v>
      </c>
      <c r="D14" s="421" t="s">
        <v>590</v>
      </c>
      <c r="E14" s="422">
        <v>22</v>
      </c>
      <c r="F14" s="422"/>
      <c r="G14" s="419">
        <v>66.2</v>
      </c>
      <c r="H14" s="419"/>
    </row>
    <row r="15" spans="1:8" x14ac:dyDescent="0.2">
      <c r="A15" s="419">
        <v>18.100000000000001</v>
      </c>
      <c r="B15" s="419"/>
      <c r="C15" s="420">
        <v>5</v>
      </c>
      <c r="D15" s="421" t="s">
        <v>591</v>
      </c>
      <c r="E15" s="422">
        <v>13</v>
      </c>
      <c r="F15" s="422"/>
      <c r="G15" s="419">
        <v>20.399999999999999</v>
      </c>
      <c r="H15" s="419"/>
    </row>
    <row r="16" spans="1:8" x14ac:dyDescent="0.2">
      <c r="A16" s="423"/>
      <c r="B16" s="423">
        <f>SUM(A11:A15)</f>
        <v>4979.9000000000005</v>
      </c>
      <c r="C16" s="424">
        <v>6</v>
      </c>
      <c r="D16" s="425" t="s">
        <v>592</v>
      </c>
      <c r="E16" s="423"/>
      <c r="F16" s="423">
        <f>SUM(E11:E15)</f>
        <v>4490</v>
      </c>
      <c r="G16" s="423"/>
      <c r="H16" s="423">
        <f>SUM(G11:G15)</f>
        <v>5920.5999999999995</v>
      </c>
    </row>
    <row r="17" spans="1:8" x14ac:dyDescent="0.2">
      <c r="A17" s="419"/>
      <c r="B17" s="426"/>
      <c r="C17" s="427" t="s">
        <v>593</v>
      </c>
      <c r="D17" s="416"/>
      <c r="E17" s="422"/>
      <c r="F17" s="422"/>
      <c r="G17" s="419"/>
      <c r="H17" s="426"/>
    </row>
    <row r="18" spans="1:8" x14ac:dyDescent="0.2">
      <c r="A18" s="419"/>
      <c r="B18" s="419"/>
      <c r="C18" s="428" t="s">
        <v>58</v>
      </c>
      <c r="D18" s="429" t="s">
        <v>594</v>
      </c>
      <c r="E18" s="422"/>
      <c r="F18" s="422"/>
      <c r="G18" s="419"/>
      <c r="H18" s="419"/>
    </row>
    <row r="19" spans="1:8" x14ac:dyDescent="0.2">
      <c r="A19" s="419">
        <v>1549.6</v>
      </c>
      <c r="B19" s="430"/>
      <c r="C19" s="420">
        <v>7</v>
      </c>
      <c r="D19" s="421" t="s">
        <v>595</v>
      </c>
      <c r="E19" s="422">
        <v>1235</v>
      </c>
      <c r="F19" s="422"/>
      <c r="G19" s="419">
        <v>1663.4</v>
      </c>
      <c r="H19" s="430"/>
    </row>
    <row r="20" spans="1:8" x14ac:dyDescent="0.2">
      <c r="A20" s="419">
        <v>1735</v>
      </c>
      <c r="B20" s="430"/>
      <c r="C20" s="420">
        <v>8</v>
      </c>
      <c r="D20" s="421" t="s">
        <v>596</v>
      </c>
      <c r="E20" s="422">
        <v>1603</v>
      </c>
      <c r="F20" s="422"/>
      <c r="G20" s="419">
        <v>1898.7</v>
      </c>
      <c r="H20" s="430"/>
    </row>
    <row r="21" spans="1:8" x14ac:dyDescent="0.2">
      <c r="A21" s="431">
        <v>139.69999999999999</v>
      </c>
      <c r="B21" s="430"/>
      <c r="C21" s="432">
        <v>9</v>
      </c>
      <c r="D21" s="433" t="s">
        <v>597</v>
      </c>
      <c r="E21" s="434">
        <v>175</v>
      </c>
      <c r="F21" s="434"/>
      <c r="G21" s="431">
        <v>162.80000000000001</v>
      </c>
      <c r="H21" s="430"/>
    </row>
    <row r="22" spans="1:8" x14ac:dyDescent="0.2">
      <c r="A22" s="431">
        <v>51.1</v>
      </c>
      <c r="B22" s="430"/>
      <c r="C22" s="432">
        <v>10</v>
      </c>
      <c r="D22" s="433" t="s">
        <v>598</v>
      </c>
      <c r="E22" s="434">
        <v>55</v>
      </c>
      <c r="F22" s="434"/>
      <c r="G22" s="431">
        <v>54.9</v>
      </c>
      <c r="H22" s="430"/>
    </row>
    <row r="23" spans="1:8" x14ac:dyDescent="0.2">
      <c r="A23" s="419">
        <v>55.6</v>
      </c>
      <c r="B23" s="430"/>
      <c r="C23" s="420">
        <v>11</v>
      </c>
      <c r="D23" s="421" t="s">
        <v>599</v>
      </c>
      <c r="E23" s="422">
        <v>75</v>
      </c>
      <c r="F23" s="422"/>
      <c r="G23" s="419">
        <v>77.7</v>
      </c>
      <c r="H23" s="430"/>
    </row>
    <row r="24" spans="1:8" x14ac:dyDescent="0.2">
      <c r="A24" s="423"/>
      <c r="B24" s="423">
        <f>SUM(A19:A23)</f>
        <v>3530.9999999999995</v>
      </c>
      <c r="C24" s="435">
        <v>12</v>
      </c>
      <c r="D24" s="425" t="s">
        <v>600</v>
      </c>
      <c r="E24" s="423"/>
      <c r="F24" s="423">
        <f>SUM(E19:E23)</f>
        <v>3143</v>
      </c>
      <c r="G24" s="423"/>
      <c r="H24" s="423">
        <f>SUM(G19:G23)</f>
        <v>3857.5000000000005</v>
      </c>
    </row>
    <row r="25" spans="1:8" x14ac:dyDescent="0.2">
      <c r="A25" s="419"/>
      <c r="B25" s="419"/>
      <c r="C25" s="428" t="s">
        <v>68</v>
      </c>
      <c r="D25" s="429" t="s">
        <v>601</v>
      </c>
      <c r="E25" s="422"/>
      <c r="F25" s="422"/>
      <c r="G25" s="419"/>
      <c r="H25" s="419"/>
    </row>
    <row r="26" spans="1:8" x14ac:dyDescent="0.2">
      <c r="A26" s="436">
        <v>576.4</v>
      </c>
      <c r="B26" s="419"/>
      <c r="C26" s="437">
        <v>13</v>
      </c>
      <c r="D26" s="438" t="s">
        <v>602</v>
      </c>
      <c r="E26" s="439">
        <v>500</v>
      </c>
      <c r="F26" s="439"/>
      <c r="G26" s="436">
        <v>800.2</v>
      </c>
      <c r="H26" s="419"/>
    </row>
    <row r="27" spans="1:8" x14ac:dyDescent="0.2">
      <c r="A27" s="431">
        <v>28.4</v>
      </c>
      <c r="B27" s="419"/>
      <c r="C27" s="432">
        <v>14</v>
      </c>
      <c r="D27" s="433" t="s">
        <v>603</v>
      </c>
      <c r="E27" s="434">
        <v>17</v>
      </c>
      <c r="F27" s="434"/>
      <c r="G27" s="431">
        <v>38.299999999999997</v>
      </c>
      <c r="H27" s="419"/>
    </row>
    <row r="28" spans="1:8" x14ac:dyDescent="0.2">
      <c r="A28" s="436">
        <v>322.5</v>
      </c>
      <c r="B28" s="419"/>
      <c r="C28" s="437">
        <v>15</v>
      </c>
      <c r="D28" s="433" t="s">
        <v>597</v>
      </c>
      <c r="E28" s="439">
        <v>575</v>
      </c>
      <c r="F28" s="434"/>
      <c r="G28" s="436">
        <v>476.9</v>
      </c>
      <c r="H28" s="419"/>
    </row>
    <row r="29" spans="1:8" x14ac:dyDescent="0.2">
      <c r="A29" s="431">
        <v>272.2</v>
      </c>
      <c r="B29" s="419"/>
      <c r="C29" s="420">
        <v>16</v>
      </c>
      <c r="D29" s="421" t="s">
        <v>598</v>
      </c>
      <c r="E29" s="434">
        <v>400</v>
      </c>
      <c r="F29" s="434"/>
      <c r="G29" s="431">
        <v>381.9</v>
      </c>
      <c r="H29" s="419"/>
    </row>
    <row r="30" spans="1:8" x14ac:dyDescent="0.2">
      <c r="A30" s="440"/>
      <c r="B30" s="440">
        <f>SUM(A26:A29)</f>
        <v>1199.5</v>
      </c>
      <c r="C30" s="441">
        <v>17</v>
      </c>
      <c r="D30" s="442" t="s">
        <v>604</v>
      </c>
      <c r="E30" s="440"/>
      <c r="F30" s="440">
        <f>SUM(E26:E29)</f>
        <v>1492</v>
      </c>
      <c r="G30" s="440"/>
      <c r="H30" s="440">
        <f>SUM(G26:G29)</f>
        <v>1697.3000000000002</v>
      </c>
    </row>
    <row r="31" spans="1:8" x14ac:dyDescent="0.2">
      <c r="A31" s="419"/>
      <c r="B31" s="419"/>
      <c r="C31" s="443" t="s">
        <v>88</v>
      </c>
      <c r="D31" s="444" t="s">
        <v>605</v>
      </c>
      <c r="E31" s="422"/>
      <c r="F31" s="422"/>
      <c r="G31" s="419"/>
      <c r="H31" s="419"/>
    </row>
    <row r="32" spans="1:8" x14ac:dyDescent="0.2">
      <c r="A32" s="431">
        <v>15.1</v>
      </c>
      <c r="B32" s="431"/>
      <c r="C32" s="432">
        <v>18</v>
      </c>
      <c r="D32" s="421" t="s">
        <v>606</v>
      </c>
      <c r="E32" s="434">
        <v>18</v>
      </c>
      <c r="F32" s="434"/>
      <c r="G32" s="431">
        <v>13.8</v>
      </c>
      <c r="H32" s="431"/>
    </row>
    <row r="33" spans="1:8" ht="22.5" x14ac:dyDescent="0.2">
      <c r="A33" s="431">
        <v>62.6</v>
      </c>
      <c r="B33" s="431"/>
      <c r="C33" s="432">
        <v>19</v>
      </c>
      <c r="D33" s="433" t="s">
        <v>607</v>
      </c>
      <c r="E33" s="434">
        <v>102</v>
      </c>
      <c r="F33" s="434"/>
      <c r="G33" s="431">
        <v>187.9</v>
      </c>
      <c r="H33" s="431"/>
    </row>
    <row r="34" spans="1:8" x14ac:dyDescent="0.2">
      <c r="A34" s="431">
        <v>127.9</v>
      </c>
      <c r="B34" s="431"/>
      <c r="C34" s="432">
        <v>20</v>
      </c>
      <c r="D34" s="433" t="s">
        <v>608</v>
      </c>
      <c r="E34" s="434">
        <v>135</v>
      </c>
      <c r="F34" s="434"/>
      <c r="G34" s="431">
        <v>123.9</v>
      </c>
      <c r="H34" s="431"/>
    </row>
    <row r="35" spans="1:8" ht="21.75" x14ac:dyDescent="0.2">
      <c r="A35" s="445"/>
      <c r="B35" s="440">
        <f>SUM(A32:A34)</f>
        <v>205.60000000000002</v>
      </c>
      <c r="C35" s="441">
        <v>21</v>
      </c>
      <c r="D35" s="446" t="s">
        <v>609</v>
      </c>
      <c r="E35" s="440"/>
      <c r="F35" s="440">
        <f>SUM(E32:E34)</f>
        <v>255</v>
      </c>
      <c r="G35" s="445"/>
      <c r="H35" s="440">
        <f>SUM(G32:G34)</f>
        <v>325.60000000000002</v>
      </c>
    </row>
    <row r="36" spans="1:8" x14ac:dyDescent="0.2">
      <c r="A36" s="447"/>
      <c r="B36" s="447">
        <f>SUM(B35,+B30,+B24)</f>
        <v>4936.0999999999995</v>
      </c>
      <c r="C36" s="448">
        <v>22</v>
      </c>
      <c r="D36" s="449" t="s">
        <v>610</v>
      </c>
      <c r="E36" s="447"/>
      <c r="F36" s="447">
        <f>SUM(F35,+F30,+F24)</f>
        <v>4890</v>
      </c>
      <c r="G36" s="447"/>
      <c r="H36" s="447">
        <f>SUM(H35,+H30,+H24)</f>
        <v>5880.4000000000005</v>
      </c>
    </row>
    <row r="37" spans="1:8" x14ac:dyDescent="0.2">
      <c r="A37" s="450"/>
      <c r="B37" s="450">
        <f>SUM(B16,-B36)</f>
        <v>43.800000000001091</v>
      </c>
      <c r="C37" s="441">
        <v>23</v>
      </c>
      <c r="D37" s="425" t="s">
        <v>611</v>
      </c>
      <c r="E37" s="440"/>
      <c r="F37" s="450">
        <f>SUM(F16,-F36)</f>
        <v>-400</v>
      </c>
      <c r="G37" s="450"/>
      <c r="H37" s="450">
        <f>SUM(H16,-H36)</f>
        <v>40.199999999998909</v>
      </c>
    </row>
    <row r="38" spans="1:8" x14ac:dyDescent="0.2">
      <c r="A38" s="451"/>
      <c r="B38" s="452"/>
      <c r="C38" s="453" t="s">
        <v>612</v>
      </c>
      <c r="D38" s="454"/>
      <c r="E38" s="434"/>
      <c r="F38" s="455"/>
      <c r="G38" s="451"/>
      <c r="H38" s="452"/>
    </row>
    <row r="39" spans="1:8" x14ac:dyDescent="0.2">
      <c r="A39" s="456"/>
      <c r="B39" s="457">
        <v>-36.799999999999997</v>
      </c>
      <c r="C39" s="432">
        <v>24</v>
      </c>
      <c r="D39" s="421" t="s">
        <v>613</v>
      </c>
      <c r="E39" s="434"/>
      <c r="F39" s="458" t="s">
        <v>614</v>
      </c>
      <c r="G39" s="456"/>
      <c r="H39" s="457">
        <v>4.5999999999999996</v>
      </c>
    </row>
    <row r="40" spans="1:8" x14ac:dyDescent="0.2">
      <c r="A40" s="456"/>
      <c r="B40" s="459"/>
      <c r="C40" s="432">
        <v>25</v>
      </c>
      <c r="D40" s="421" t="s">
        <v>615</v>
      </c>
      <c r="E40" s="434"/>
      <c r="F40" s="455"/>
      <c r="G40" s="456"/>
      <c r="H40" s="459"/>
    </row>
    <row r="41" spans="1:8" x14ac:dyDescent="0.2">
      <c r="A41" s="430">
        <v>215.2</v>
      </c>
      <c r="B41" s="459"/>
      <c r="C41" s="432"/>
      <c r="D41" s="421" t="s">
        <v>616</v>
      </c>
      <c r="E41" s="434">
        <v>160</v>
      </c>
      <c r="F41" s="455"/>
      <c r="G41" s="430">
        <v>198</v>
      </c>
      <c r="H41" s="459"/>
    </row>
    <row r="42" spans="1:8" x14ac:dyDescent="0.2">
      <c r="A42" s="460">
        <v>-19.7</v>
      </c>
      <c r="B42" s="459"/>
      <c r="C42" s="432"/>
      <c r="D42" s="461" t="s">
        <v>617</v>
      </c>
      <c r="E42" s="462">
        <v>-60</v>
      </c>
      <c r="F42" s="463"/>
      <c r="G42" s="460">
        <v>-194.8</v>
      </c>
      <c r="H42" s="459"/>
    </row>
    <row r="43" spans="1:8" x14ac:dyDescent="0.2">
      <c r="A43" s="430"/>
      <c r="B43" s="457">
        <f>SUM(A41:A42)</f>
        <v>195.5</v>
      </c>
      <c r="C43" s="432"/>
      <c r="D43" s="461"/>
      <c r="E43" s="464"/>
      <c r="F43" s="465">
        <f>SUM(E41:E43)</f>
        <v>100</v>
      </c>
      <c r="G43" s="430"/>
      <c r="H43" s="457">
        <f>SUM(G41:G42)</f>
        <v>3.1999999999999886</v>
      </c>
    </row>
    <row r="44" spans="1:8" x14ac:dyDescent="0.2">
      <c r="A44" s="430"/>
      <c r="B44" s="459"/>
      <c r="C44" s="432">
        <v>26</v>
      </c>
      <c r="D44" s="421" t="s">
        <v>618</v>
      </c>
      <c r="E44" s="434"/>
      <c r="F44" s="455"/>
      <c r="G44" s="430"/>
      <c r="H44" s="459"/>
    </row>
    <row r="45" spans="1:8" x14ac:dyDescent="0.2">
      <c r="A45" s="458" t="s">
        <v>614</v>
      </c>
      <c r="B45" s="459"/>
      <c r="C45" s="432"/>
      <c r="D45" s="421" t="s">
        <v>619</v>
      </c>
      <c r="E45" s="458">
        <v>30</v>
      </c>
      <c r="F45" s="455"/>
      <c r="G45" s="466" t="s">
        <v>614</v>
      </c>
      <c r="H45" s="459"/>
    </row>
    <row r="46" spans="1:8" x14ac:dyDescent="0.2">
      <c r="A46" s="467">
        <v>-80</v>
      </c>
      <c r="B46" s="459"/>
      <c r="C46" s="432"/>
      <c r="D46" s="461" t="s">
        <v>620</v>
      </c>
      <c r="E46" s="462">
        <v>-130</v>
      </c>
      <c r="F46" s="463"/>
      <c r="G46" s="467">
        <v>-130</v>
      </c>
      <c r="H46" s="459"/>
    </row>
    <row r="47" spans="1:8" x14ac:dyDescent="0.2">
      <c r="A47" s="430"/>
      <c r="B47" s="457">
        <f>SUM(A45:A46)</f>
        <v>-80</v>
      </c>
      <c r="C47" s="432"/>
      <c r="D47" s="461"/>
      <c r="E47" s="464"/>
      <c r="F47" s="457">
        <f>SUM(E45:E46)</f>
        <v>-100</v>
      </c>
      <c r="G47" s="430"/>
      <c r="H47" s="457">
        <f>SUM(G45:G46)</f>
        <v>-130</v>
      </c>
    </row>
    <row r="48" spans="1:8" x14ac:dyDescent="0.2">
      <c r="A48" s="430"/>
      <c r="B48" s="468">
        <f>-B497</f>
        <v>0</v>
      </c>
      <c r="C48" s="432">
        <v>27</v>
      </c>
      <c r="D48" s="421" t="s">
        <v>621</v>
      </c>
      <c r="E48" s="434"/>
      <c r="F48" s="469">
        <v>400</v>
      </c>
      <c r="G48" s="430"/>
      <c r="H48" s="468">
        <f>-H497</f>
        <v>0</v>
      </c>
    </row>
    <row r="49" spans="1:8" x14ac:dyDescent="0.2">
      <c r="A49" s="470"/>
      <c r="B49" s="471">
        <v>-122.5</v>
      </c>
      <c r="C49" s="432">
        <v>28</v>
      </c>
      <c r="D49" s="421" t="s">
        <v>622</v>
      </c>
      <c r="E49" s="472"/>
      <c r="F49" s="458" t="s">
        <v>614</v>
      </c>
      <c r="G49" s="470"/>
      <c r="H49" s="471">
        <v>82</v>
      </c>
    </row>
    <row r="50" spans="1:8" x14ac:dyDescent="0.2">
      <c r="A50" s="423"/>
      <c r="B50" s="462">
        <f>SUM(B39:B49)</f>
        <v>-43.800000000000011</v>
      </c>
      <c r="C50" s="435">
        <v>29</v>
      </c>
      <c r="D50" s="425" t="s">
        <v>623</v>
      </c>
      <c r="E50" s="423"/>
      <c r="F50" s="423">
        <f>SUM(F39:F49)</f>
        <v>400</v>
      </c>
      <c r="G50" s="423"/>
      <c r="H50" s="473">
        <f>SUM(H39:H49)</f>
        <v>-40.200000000000017</v>
      </c>
    </row>
  </sheetData>
  <mergeCells count="12">
    <mergeCell ref="C10:D10"/>
    <mergeCell ref="C17:D17"/>
    <mergeCell ref="C38:D38"/>
    <mergeCell ref="A1:C1"/>
    <mergeCell ref="A2:H2"/>
    <mergeCell ref="A3:H3"/>
    <mergeCell ref="A4:H4"/>
    <mergeCell ref="A5:B9"/>
    <mergeCell ref="C5:D9"/>
    <mergeCell ref="E5:H5"/>
    <mergeCell ref="E6:F9"/>
    <mergeCell ref="G6:H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B12" sqref="B12:I12"/>
    </sheetView>
  </sheetViews>
  <sheetFormatPr defaultRowHeight="12.75" x14ac:dyDescent="0.2"/>
  <cols>
    <col min="1" max="1" width="9.140625" style="144"/>
    <col min="8" max="8" width="2.85546875" customWidth="1"/>
    <col min="9" max="9" width="9.140625" hidden="1" customWidth="1"/>
    <col min="10" max="11" width="9.140625" style="144"/>
  </cols>
  <sheetData>
    <row r="1" spans="1:12" x14ac:dyDescent="0.2">
      <c r="A1" s="248" t="s">
        <v>477</v>
      </c>
      <c r="B1" s="248"/>
      <c r="C1" s="235"/>
      <c r="D1" s="235"/>
      <c r="E1" s="235"/>
      <c r="F1" s="11"/>
      <c r="G1" s="20"/>
      <c r="H1" s="11"/>
      <c r="I1" s="11"/>
      <c r="J1" s="18"/>
      <c r="K1" s="18"/>
      <c r="L1" s="25"/>
    </row>
    <row r="2" spans="1:12" x14ac:dyDescent="0.2">
      <c r="A2" s="155"/>
      <c r="B2" s="40"/>
      <c r="C2" s="32"/>
      <c r="D2" s="32"/>
      <c r="E2" s="32"/>
      <c r="F2" s="11"/>
      <c r="G2" s="11"/>
      <c r="H2" s="11"/>
      <c r="I2" s="11"/>
      <c r="J2" s="18"/>
      <c r="K2" s="18"/>
      <c r="L2" s="24"/>
    </row>
    <row r="3" spans="1:12" x14ac:dyDescent="0.2">
      <c r="A3" s="261" t="s">
        <v>289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8"/>
    </row>
    <row r="4" spans="1:12" x14ac:dyDescent="0.2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8"/>
    </row>
    <row r="5" spans="1:12" ht="15.75" x14ac:dyDescent="0.25">
      <c r="A5" s="261" t="s">
        <v>532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4"/>
    </row>
    <row r="6" spans="1:12" x14ac:dyDescent="0.2">
      <c r="A6" s="142"/>
      <c r="B6" s="8"/>
      <c r="C6" s="8"/>
      <c r="D6" s="8"/>
      <c r="E6" s="8"/>
      <c r="F6" s="8"/>
      <c r="G6" s="8"/>
      <c r="H6" s="8"/>
      <c r="I6" s="8"/>
      <c r="J6" s="253" t="s">
        <v>9</v>
      </c>
      <c r="K6" s="253"/>
      <c r="L6" s="8"/>
    </row>
    <row r="7" spans="1:12" x14ac:dyDescent="0.2">
      <c r="A7" s="202" t="s">
        <v>504</v>
      </c>
      <c r="B7" s="205" t="s">
        <v>0</v>
      </c>
      <c r="C7" s="206"/>
      <c r="D7" s="206"/>
      <c r="E7" s="206"/>
      <c r="F7" s="206"/>
      <c r="G7" s="206"/>
      <c r="H7" s="206"/>
      <c r="I7" s="207"/>
      <c r="J7" s="214" t="s">
        <v>518</v>
      </c>
      <c r="K7" s="215"/>
      <c r="L7" s="24"/>
    </row>
    <row r="8" spans="1:12" x14ac:dyDescent="0.2">
      <c r="A8" s="203"/>
      <c r="B8" s="208"/>
      <c r="C8" s="209"/>
      <c r="D8" s="209"/>
      <c r="E8" s="209"/>
      <c r="F8" s="209"/>
      <c r="G8" s="209"/>
      <c r="H8" s="209"/>
      <c r="I8" s="210"/>
      <c r="J8" s="216" t="s">
        <v>275</v>
      </c>
      <c r="K8" s="202" t="s">
        <v>519</v>
      </c>
      <c r="L8" s="24"/>
    </row>
    <row r="9" spans="1:12" ht="20.25" customHeight="1" x14ac:dyDescent="0.2">
      <c r="A9" s="296"/>
      <c r="B9" s="211"/>
      <c r="C9" s="212"/>
      <c r="D9" s="212"/>
      <c r="E9" s="212"/>
      <c r="F9" s="212"/>
      <c r="G9" s="212"/>
      <c r="H9" s="212"/>
      <c r="I9" s="213"/>
      <c r="J9" s="217"/>
      <c r="K9" s="218"/>
      <c r="L9" s="24"/>
    </row>
    <row r="10" spans="1:12" x14ac:dyDescent="0.2">
      <c r="A10" s="141"/>
      <c r="B10" s="342" t="s">
        <v>573</v>
      </c>
      <c r="C10" s="284"/>
      <c r="D10" s="284"/>
      <c r="E10" s="284"/>
      <c r="F10" s="284"/>
      <c r="G10" s="284"/>
      <c r="H10" s="284"/>
      <c r="I10" s="285"/>
      <c r="J10" s="141"/>
      <c r="K10" s="141"/>
      <c r="L10" s="20"/>
    </row>
    <row r="11" spans="1:12" x14ac:dyDescent="0.2">
      <c r="A11" s="141"/>
      <c r="B11" s="194" t="s">
        <v>574</v>
      </c>
      <c r="C11" s="195"/>
      <c r="D11" s="195"/>
      <c r="E11" s="195"/>
      <c r="F11" s="195"/>
      <c r="G11" s="195"/>
      <c r="H11" s="195"/>
      <c r="I11" s="196"/>
      <c r="J11" s="141"/>
      <c r="K11" s="141"/>
      <c r="L11" s="20"/>
    </row>
    <row r="12" spans="1:12" x14ac:dyDescent="0.2">
      <c r="A12" s="137">
        <v>6106383</v>
      </c>
      <c r="B12" s="355" t="s">
        <v>332</v>
      </c>
      <c r="C12" s="366"/>
      <c r="D12" s="366"/>
      <c r="E12" s="366"/>
      <c r="F12" s="366"/>
      <c r="G12" s="366"/>
      <c r="H12" s="366"/>
      <c r="I12" s="371"/>
      <c r="J12" s="137">
        <v>3079032</v>
      </c>
      <c r="K12" s="137">
        <v>7287079</v>
      </c>
      <c r="L12" s="8"/>
    </row>
    <row r="13" spans="1:12" x14ac:dyDescent="0.2">
      <c r="A13" s="137">
        <v>2533947</v>
      </c>
      <c r="B13" s="355" t="s">
        <v>333</v>
      </c>
      <c r="C13" s="366"/>
      <c r="D13" s="366"/>
      <c r="E13" s="366"/>
      <c r="F13" s="366"/>
      <c r="G13" s="366"/>
      <c r="H13" s="366"/>
      <c r="I13" s="371"/>
      <c r="J13" s="137">
        <v>2500847</v>
      </c>
      <c r="K13" s="137">
        <v>2497676</v>
      </c>
      <c r="L13" s="8"/>
    </row>
    <row r="14" spans="1:12" x14ac:dyDescent="0.2">
      <c r="A14" s="137">
        <v>2904341</v>
      </c>
      <c r="B14" s="355" t="s">
        <v>334</v>
      </c>
      <c r="C14" s="366"/>
      <c r="D14" s="366"/>
      <c r="E14" s="366"/>
      <c r="F14" s="366"/>
      <c r="G14" s="366"/>
      <c r="H14" s="366"/>
      <c r="I14" s="371"/>
      <c r="J14" s="137">
        <v>986386</v>
      </c>
      <c r="K14" s="137">
        <v>6113969</v>
      </c>
      <c r="L14" s="8"/>
    </row>
    <row r="15" spans="1:12" x14ac:dyDescent="0.2">
      <c r="A15" s="137">
        <v>3312909</v>
      </c>
      <c r="B15" s="355" t="s">
        <v>335</v>
      </c>
      <c r="C15" s="366"/>
      <c r="D15" s="366"/>
      <c r="E15" s="366"/>
      <c r="F15" s="366"/>
      <c r="G15" s="366"/>
      <c r="H15" s="366"/>
      <c r="I15" s="371"/>
      <c r="J15" s="137">
        <v>3535500</v>
      </c>
      <c r="K15" s="137">
        <v>2874777</v>
      </c>
      <c r="L15" s="8"/>
    </row>
    <row r="16" spans="1:12" x14ac:dyDescent="0.2">
      <c r="A16" s="140">
        <f>SUM(A12:A15)</f>
        <v>14857580</v>
      </c>
      <c r="B16" s="339" t="s">
        <v>336</v>
      </c>
      <c r="C16" s="332"/>
      <c r="D16" s="332"/>
      <c r="E16" s="332"/>
      <c r="F16" s="332"/>
      <c r="G16" s="332"/>
      <c r="H16" s="332"/>
      <c r="I16" s="333"/>
      <c r="J16" s="140">
        <f>SUM(J12:J15)</f>
        <v>10101765</v>
      </c>
      <c r="K16" s="140">
        <f>SUM(K12:K15)</f>
        <v>18773501</v>
      </c>
      <c r="L16" s="8"/>
    </row>
    <row r="17" spans="1:12" x14ac:dyDescent="0.2">
      <c r="A17" s="141"/>
      <c r="B17" s="342" t="s">
        <v>337</v>
      </c>
      <c r="C17" s="284"/>
      <c r="D17" s="284"/>
      <c r="E17" s="284"/>
      <c r="F17" s="284"/>
      <c r="G17" s="284"/>
      <c r="H17" s="284"/>
      <c r="I17" s="285"/>
      <c r="J17" s="141"/>
      <c r="K17" s="141"/>
      <c r="L17" s="24"/>
    </row>
    <row r="18" spans="1:12" x14ac:dyDescent="0.2">
      <c r="A18" s="137">
        <v>6149108</v>
      </c>
      <c r="B18" s="355" t="s">
        <v>338</v>
      </c>
      <c r="C18" s="366"/>
      <c r="D18" s="366"/>
      <c r="E18" s="366"/>
      <c r="F18" s="366"/>
      <c r="G18" s="366"/>
      <c r="H18" s="366"/>
      <c r="I18" s="371"/>
      <c r="J18" s="137">
        <v>2072564</v>
      </c>
      <c r="K18" s="137">
        <v>10070478</v>
      </c>
      <c r="L18" s="8"/>
    </row>
    <row r="19" spans="1:12" x14ac:dyDescent="0.2">
      <c r="A19" s="137">
        <v>10885</v>
      </c>
      <c r="B19" s="355" t="s">
        <v>339</v>
      </c>
      <c r="C19" s="366"/>
      <c r="D19" s="366"/>
      <c r="E19" s="366"/>
      <c r="F19" s="366"/>
      <c r="G19" s="366"/>
      <c r="H19" s="366"/>
      <c r="I19" s="371"/>
      <c r="J19" s="137">
        <v>18083</v>
      </c>
      <c r="K19" s="137">
        <v>32962</v>
      </c>
      <c r="L19" s="24"/>
    </row>
    <row r="20" spans="1:12" x14ac:dyDescent="0.2">
      <c r="A20" s="140">
        <f>SUM(A18:A19)</f>
        <v>6159993</v>
      </c>
      <c r="B20" s="372" t="s">
        <v>340</v>
      </c>
      <c r="C20" s="277"/>
      <c r="D20" s="277"/>
      <c r="E20" s="277"/>
      <c r="F20" s="277"/>
      <c r="G20" s="277"/>
      <c r="H20" s="277"/>
      <c r="I20" s="278"/>
      <c r="J20" s="140">
        <f>SUM(J18:J19)</f>
        <v>2090647</v>
      </c>
      <c r="K20" s="140">
        <f>SUM(K18:K19)</f>
        <v>10103440</v>
      </c>
      <c r="L20" s="24"/>
    </row>
    <row r="21" spans="1:12" x14ac:dyDescent="0.2">
      <c r="A21" s="141"/>
      <c r="B21" s="342" t="s">
        <v>341</v>
      </c>
      <c r="C21" s="284"/>
      <c r="D21" s="284"/>
      <c r="E21" s="284"/>
      <c r="F21" s="284"/>
      <c r="G21" s="284"/>
      <c r="H21" s="284"/>
      <c r="I21" s="285"/>
      <c r="J21" s="141"/>
      <c r="K21" s="141"/>
      <c r="L21" s="20"/>
    </row>
    <row r="22" spans="1:12" x14ac:dyDescent="0.2">
      <c r="A22" s="137">
        <v>613437</v>
      </c>
      <c r="B22" s="355" t="s">
        <v>342</v>
      </c>
      <c r="C22" s="366"/>
      <c r="D22" s="366"/>
      <c r="E22" s="366"/>
      <c r="F22" s="366"/>
      <c r="G22" s="366"/>
      <c r="H22" s="366"/>
      <c r="I22" s="371"/>
      <c r="J22" s="137">
        <v>459483</v>
      </c>
      <c r="K22" s="137">
        <v>1415528</v>
      </c>
      <c r="L22" s="8"/>
    </row>
    <row r="23" spans="1:12" x14ac:dyDescent="0.2">
      <c r="A23" s="137">
        <v>5989200</v>
      </c>
      <c r="B23" s="373" t="s">
        <v>343</v>
      </c>
      <c r="C23" s="374"/>
      <c r="D23" s="374"/>
      <c r="E23" s="374"/>
      <c r="F23" s="374"/>
      <c r="G23" s="374"/>
      <c r="H23" s="374"/>
      <c r="I23" s="375"/>
      <c r="J23" s="137">
        <v>3719407</v>
      </c>
      <c r="K23" s="137">
        <v>6299055</v>
      </c>
      <c r="L23" s="8"/>
    </row>
    <row r="24" spans="1:12" x14ac:dyDescent="0.2">
      <c r="A24" s="140">
        <f>SUM(A22:A23)</f>
        <v>6602637</v>
      </c>
      <c r="B24" s="372" t="s">
        <v>344</v>
      </c>
      <c r="C24" s="277"/>
      <c r="D24" s="277"/>
      <c r="E24" s="277"/>
      <c r="F24" s="277"/>
      <c r="G24" s="277"/>
      <c r="H24" s="277"/>
      <c r="I24" s="278"/>
      <c r="J24" s="140">
        <f>SUM(J22:J23)</f>
        <v>4178890</v>
      </c>
      <c r="K24" s="140">
        <f>SUM(K22:K23)</f>
        <v>7714583</v>
      </c>
      <c r="L24" s="8"/>
    </row>
    <row r="25" spans="1:12" x14ac:dyDescent="0.2">
      <c r="A25" s="141"/>
      <c r="B25" s="342" t="s">
        <v>345</v>
      </c>
      <c r="C25" s="284"/>
      <c r="D25" s="284"/>
      <c r="E25" s="284"/>
      <c r="F25" s="284"/>
      <c r="G25" s="284"/>
      <c r="H25" s="284"/>
      <c r="I25" s="285"/>
      <c r="J25" s="141"/>
      <c r="K25" s="141"/>
      <c r="L25" s="8"/>
    </row>
    <row r="26" spans="1:12" x14ac:dyDescent="0.2">
      <c r="A26" s="145">
        <v>808773</v>
      </c>
      <c r="B26" s="376" t="s">
        <v>346</v>
      </c>
      <c r="C26" s="377"/>
      <c r="D26" s="377"/>
      <c r="E26" s="377"/>
      <c r="F26" s="377"/>
      <c r="G26" s="377"/>
      <c r="H26" s="377"/>
      <c r="I26" s="378"/>
      <c r="J26" s="145">
        <v>628698</v>
      </c>
      <c r="K26" s="145">
        <v>1742793</v>
      </c>
      <c r="L26" s="8"/>
    </row>
    <row r="27" spans="1:12" x14ac:dyDescent="0.2">
      <c r="A27" s="140">
        <f>SUM(A26)</f>
        <v>808773</v>
      </c>
      <c r="B27" s="372" t="s">
        <v>347</v>
      </c>
      <c r="C27" s="277"/>
      <c r="D27" s="277"/>
      <c r="E27" s="277"/>
      <c r="F27" s="277"/>
      <c r="G27" s="277"/>
      <c r="H27" s="277"/>
      <c r="I27" s="278"/>
      <c r="J27" s="140">
        <f>SUM(J26)</f>
        <v>628698</v>
      </c>
      <c r="K27" s="140">
        <f>SUM(K26)</f>
        <v>1742793</v>
      </c>
      <c r="L27" s="8"/>
    </row>
    <row r="28" spans="1:12" x14ac:dyDescent="0.2">
      <c r="A28" s="140">
        <f>SUM(A27+A24+A20+A16)</f>
        <v>28428983</v>
      </c>
      <c r="B28" s="372" t="s">
        <v>331</v>
      </c>
      <c r="C28" s="277"/>
      <c r="D28" s="277"/>
      <c r="E28" s="277"/>
      <c r="F28" s="277"/>
      <c r="G28" s="277"/>
      <c r="H28" s="277"/>
      <c r="I28" s="278"/>
      <c r="J28" s="140">
        <f>SUM(J27+J24+J20+J16)</f>
        <v>17000000</v>
      </c>
      <c r="K28" s="140">
        <f>SUM(K27+K24+K20+K16)</f>
        <v>38334317</v>
      </c>
      <c r="L28" s="24"/>
    </row>
    <row r="29" spans="1:12" x14ac:dyDescent="0.2">
      <c r="A29" s="179"/>
      <c r="B29" s="54"/>
      <c r="C29" s="255"/>
      <c r="D29" s="255"/>
      <c r="E29" s="255"/>
      <c r="F29" s="255"/>
      <c r="G29" s="255"/>
      <c r="H29" s="255"/>
      <c r="I29" s="255"/>
      <c r="J29" s="179"/>
      <c r="K29" s="179"/>
      <c r="L29" s="24"/>
    </row>
    <row r="30" spans="1:12" x14ac:dyDescent="0.2">
      <c r="A30" s="179"/>
      <c r="B30" s="54"/>
      <c r="C30" s="42"/>
      <c r="D30" s="42"/>
      <c r="E30" s="42"/>
      <c r="F30" s="42"/>
      <c r="G30" s="42"/>
      <c r="H30" s="42"/>
      <c r="I30" s="379"/>
      <c r="J30" s="380"/>
      <c r="K30" s="380"/>
      <c r="L30" s="24"/>
    </row>
  </sheetData>
  <mergeCells count="29">
    <mergeCell ref="C29:I29"/>
    <mergeCell ref="I30:K30"/>
    <mergeCell ref="B23:I23"/>
    <mergeCell ref="B24:I24"/>
    <mergeCell ref="B25:I25"/>
    <mergeCell ref="B26:I26"/>
    <mergeCell ref="B27:I27"/>
    <mergeCell ref="B28:I28"/>
    <mergeCell ref="B17:I17"/>
    <mergeCell ref="B18:I18"/>
    <mergeCell ref="B19:I19"/>
    <mergeCell ref="B20:I20"/>
    <mergeCell ref="B21:I21"/>
    <mergeCell ref="B22:I22"/>
    <mergeCell ref="B10:I10"/>
    <mergeCell ref="B12:I12"/>
    <mergeCell ref="B13:I13"/>
    <mergeCell ref="B14:I14"/>
    <mergeCell ref="B15:I15"/>
    <mergeCell ref="B16:I16"/>
    <mergeCell ref="A1:E1"/>
    <mergeCell ref="A3:K4"/>
    <mergeCell ref="A5:K5"/>
    <mergeCell ref="J6:K6"/>
    <mergeCell ref="A7:A9"/>
    <mergeCell ref="B7:I9"/>
    <mergeCell ref="J7:K7"/>
    <mergeCell ref="J8:J9"/>
    <mergeCell ref="K8:K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2" workbookViewId="0">
      <selection activeCell="B48" sqref="B48"/>
    </sheetView>
  </sheetViews>
  <sheetFormatPr defaultRowHeight="12.75" x14ac:dyDescent="0.2"/>
  <cols>
    <col min="1" max="1" width="10.7109375" style="144" customWidth="1"/>
    <col min="8" max="8" width="11.28515625" style="144" customWidth="1"/>
    <col min="9" max="9" width="10.85546875" style="144" customWidth="1"/>
  </cols>
  <sheetData>
    <row r="1" spans="1:9" x14ac:dyDescent="0.2">
      <c r="A1" s="248" t="s">
        <v>478</v>
      </c>
      <c r="B1" s="248"/>
      <c r="C1" s="235"/>
      <c r="D1" s="235"/>
      <c r="E1" s="235"/>
      <c r="F1" s="11"/>
      <c r="G1" s="20"/>
      <c r="H1" s="18"/>
      <c r="I1" s="18"/>
    </row>
    <row r="2" spans="1:9" ht="15.75" x14ac:dyDescent="0.25">
      <c r="A2" s="262" t="s">
        <v>290</v>
      </c>
      <c r="B2" s="262"/>
      <c r="C2" s="262"/>
      <c r="D2" s="262"/>
      <c r="E2" s="262"/>
      <c r="F2" s="262"/>
      <c r="G2" s="262"/>
      <c r="H2" s="262"/>
      <c r="I2" s="262"/>
    </row>
    <row r="3" spans="1:9" ht="15.75" x14ac:dyDescent="0.25">
      <c r="A3" s="261" t="s">
        <v>532</v>
      </c>
      <c r="B3" s="261"/>
      <c r="C3" s="261"/>
      <c r="D3" s="261"/>
      <c r="E3" s="261"/>
      <c r="F3" s="261"/>
      <c r="G3" s="261"/>
      <c r="H3" s="261"/>
      <c r="I3" s="261"/>
    </row>
    <row r="4" spans="1:9" ht="10.5" customHeight="1" x14ac:dyDescent="0.2">
      <c r="A4" s="142"/>
      <c r="B4" s="8"/>
      <c r="C4" s="8"/>
      <c r="D4" s="8"/>
      <c r="E4" s="8"/>
      <c r="F4" s="8"/>
      <c r="G4" s="8"/>
      <c r="H4" s="253" t="s">
        <v>9</v>
      </c>
      <c r="I4" s="253"/>
    </row>
    <row r="5" spans="1:9" x14ac:dyDescent="0.2">
      <c r="A5" s="202" t="s">
        <v>504</v>
      </c>
      <c r="B5" s="205" t="s">
        <v>0</v>
      </c>
      <c r="C5" s="206"/>
      <c r="D5" s="206"/>
      <c r="E5" s="206"/>
      <c r="F5" s="206"/>
      <c r="G5" s="206"/>
      <c r="H5" s="214" t="s">
        <v>518</v>
      </c>
      <c r="I5" s="215"/>
    </row>
    <row r="6" spans="1:9" x14ac:dyDescent="0.2">
      <c r="A6" s="203"/>
      <c r="B6" s="208"/>
      <c r="C6" s="209"/>
      <c r="D6" s="209"/>
      <c r="E6" s="209"/>
      <c r="F6" s="209"/>
      <c r="G6" s="209"/>
      <c r="H6" s="216" t="s">
        <v>275</v>
      </c>
      <c r="I6" s="202" t="s">
        <v>519</v>
      </c>
    </row>
    <row r="7" spans="1:9" ht="17.25" customHeight="1" x14ac:dyDescent="0.2">
      <c r="A7" s="296"/>
      <c r="B7" s="211"/>
      <c r="C7" s="212"/>
      <c r="D7" s="212"/>
      <c r="E7" s="212"/>
      <c r="F7" s="212"/>
      <c r="G7" s="212"/>
      <c r="H7" s="217"/>
      <c r="I7" s="218"/>
    </row>
    <row r="8" spans="1:9" x14ac:dyDescent="0.2">
      <c r="A8" s="137">
        <v>44073121</v>
      </c>
      <c r="B8" s="350" t="s">
        <v>325</v>
      </c>
      <c r="C8" s="351"/>
      <c r="D8" s="351"/>
      <c r="E8" s="351"/>
      <c r="F8" s="351"/>
      <c r="G8" s="351"/>
      <c r="H8" s="137">
        <v>256151211</v>
      </c>
      <c r="I8" s="137">
        <v>68796070</v>
      </c>
    </row>
    <row r="9" spans="1:9" x14ac:dyDescent="0.2">
      <c r="A9" s="137">
        <v>645091</v>
      </c>
      <c r="B9" s="355" t="s">
        <v>295</v>
      </c>
      <c r="C9" s="227"/>
      <c r="D9" s="227"/>
      <c r="E9" s="227"/>
      <c r="F9" s="227"/>
      <c r="G9" s="227"/>
      <c r="H9" s="137">
        <v>148349</v>
      </c>
      <c r="I9" s="137">
        <v>87746</v>
      </c>
    </row>
    <row r="10" spans="1:9" x14ac:dyDescent="0.2">
      <c r="A10" s="137">
        <v>4760</v>
      </c>
      <c r="B10" s="353" t="s">
        <v>317</v>
      </c>
      <c r="C10" s="353"/>
      <c r="D10" s="353"/>
      <c r="E10" s="353"/>
      <c r="F10" s="353"/>
      <c r="G10" s="353"/>
      <c r="H10" s="137">
        <v>751529</v>
      </c>
      <c r="I10" s="137">
        <v>22112</v>
      </c>
    </row>
    <row r="11" spans="1:9" x14ac:dyDescent="0.2">
      <c r="A11" s="132">
        <v>29500</v>
      </c>
      <c r="B11" s="294" t="s">
        <v>296</v>
      </c>
      <c r="C11" s="220"/>
      <c r="D11" s="220"/>
      <c r="E11" s="220"/>
      <c r="F11" s="220"/>
      <c r="G11" s="220"/>
      <c r="H11" s="137">
        <v>3416448</v>
      </c>
      <c r="I11" s="132">
        <v>73285</v>
      </c>
    </row>
    <row r="12" spans="1:9" x14ac:dyDescent="0.2">
      <c r="A12" s="137">
        <v>1007818</v>
      </c>
      <c r="B12" s="294" t="s">
        <v>297</v>
      </c>
      <c r="C12" s="220"/>
      <c r="D12" s="220"/>
      <c r="E12" s="220"/>
      <c r="F12" s="220"/>
      <c r="G12" s="220"/>
      <c r="H12" s="137">
        <v>8726816</v>
      </c>
      <c r="I12" s="137">
        <v>1542304</v>
      </c>
    </row>
    <row r="13" spans="1:9" x14ac:dyDescent="0.2">
      <c r="A13" s="137">
        <v>1499974</v>
      </c>
      <c r="B13" s="294" t="s">
        <v>298</v>
      </c>
      <c r="C13" s="220"/>
      <c r="D13" s="220"/>
      <c r="E13" s="220"/>
      <c r="F13" s="220"/>
      <c r="G13" s="220"/>
      <c r="H13" s="137">
        <v>66459408</v>
      </c>
      <c r="I13" s="137">
        <v>13472078</v>
      </c>
    </row>
    <row r="14" spans="1:9" x14ac:dyDescent="0.2">
      <c r="A14" s="137">
        <v>6251537</v>
      </c>
      <c r="B14" s="294" t="s">
        <v>299</v>
      </c>
      <c r="C14" s="220"/>
      <c r="D14" s="220"/>
      <c r="E14" s="220"/>
      <c r="F14" s="220"/>
      <c r="G14" s="220"/>
      <c r="H14" s="137">
        <v>10839156</v>
      </c>
      <c r="I14" s="137">
        <v>5966057</v>
      </c>
    </row>
    <row r="15" spans="1:9" x14ac:dyDescent="0.2">
      <c r="A15" s="137">
        <v>3174141</v>
      </c>
      <c r="B15" s="295" t="s">
        <v>300</v>
      </c>
      <c r="C15" s="354"/>
      <c r="D15" s="354"/>
      <c r="E15" s="354"/>
      <c r="F15" s="354"/>
      <c r="G15" s="354"/>
      <c r="H15" s="137">
        <v>17159314</v>
      </c>
      <c r="I15" s="137">
        <v>2421457</v>
      </c>
    </row>
    <row r="16" spans="1:9" x14ac:dyDescent="0.2">
      <c r="A16" s="137">
        <v>1283971</v>
      </c>
      <c r="B16" s="295" t="s">
        <v>301</v>
      </c>
      <c r="C16" s="354"/>
      <c r="D16" s="354"/>
      <c r="E16" s="354"/>
      <c r="F16" s="354"/>
      <c r="G16" s="354"/>
      <c r="H16" s="137">
        <v>7971229</v>
      </c>
      <c r="I16" s="137">
        <v>2062260</v>
      </c>
    </row>
    <row r="17" spans="1:9" x14ac:dyDescent="0.2">
      <c r="A17" s="137">
        <v>47279</v>
      </c>
      <c r="B17" s="295" t="s">
        <v>302</v>
      </c>
      <c r="C17" s="354"/>
      <c r="D17" s="354"/>
      <c r="E17" s="354"/>
      <c r="F17" s="354"/>
      <c r="G17" s="354"/>
      <c r="H17" s="137">
        <v>43857034</v>
      </c>
      <c r="I17" s="137">
        <v>870496</v>
      </c>
    </row>
    <row r="18" spans="1:9" x14ac:dyDescent="0.2">
      <c r="A18" s="137">
        <v>5080943</v>
      </c>
      <c r="B18" s="295" t="s">
        <v>533</v>
      </c>
      <c r="C18" s="354"/>
      <c r="D18" s="354"/>
      <c r="E18" s="354"/>
      <c r="F18" s="354"/>
      <c r="G18" s="354"/>
      <c r="H18" s="137">
        <v>27316900</v>
      </c>
      <c r="I18" s="137">
        <v>2770949</v>
      </c>
    </row>
    <row r="19" spans="1:9" x14ac:dyDescent="0.2">
      <c r="A19" s="137">
        <v>2423748</v>
      </c>
      <c r="B19" s="295" t="s">
        <v>303</v>
      </c>
      <c r="C19" s="354"/>
      <c r="D19" s="354"/>
      <c r="E19" s="354"/>
      <c r="F19" s="354"/>
      <c r="G19" s="354"/>
      <c r="H19" s="137">
        <v>11241069</v>
      </c>
      <c r="I19" s="137">
        <v>1991282</v>
      </c>
    </row>
    <row r="20" spans="1:9" x14ac:dyDescent="0.2">
      <c r="A20" s="137">
        <v>8007320</v>
      </c>
      <c r="B20" s="355" t="s">
        <v>304</v>
      </c>
      <c r="C20" s="354"/>
      <c r="D20" s="354"/>
      <c r="E20" s="354"/>
      <c r="F20" s="354"/>
      <c r="G20" s="354"/>
      <c r="H20" s="137">
        <v>78823688</v>
      </c>
      <c r="I20" s="137">
        <v>14337248</v>
      </c>
    </row>
    <row r="21" spans="1:9" x14ac:dyDescent="0.2">
      <c r="A21" s="137">
        <v>42896181</v>
      </c>
      <c r="B21" s="355" t="s">
        <v>305</v>
      </c>
      <c r="C21" s="354"/>
      <c r="D21" s="354"/>
      <c r="E21" s="354"/>
      <c r="F21" s="354"/>
      <c r="G21" s="354"/>
      <c r="H21" s="137">
        <v>110262665</v>
      </c>
      <c r="I21" s="137">
        <v>40063791</v>
      </c>
    </row>
    <row r="22" spans="1:9" x14ac:dyDescent="0.2">
      <c r="A22" s="137">
        <v>876885</v>
      </c>
      <c r="B22" s="295" t="s">
        <v>401</v>
      </c>
      <c r="C22" s="354"/>
      <c r="D22" s="354"/>
      <c r="E22" s="354"/>
      <c r="F22" s="354"/>
      <c r="G22" s="354"/>
      <c r="H22" s="137">
        <v>6939800</v>
      </c>
      <c r="I22" s="137">
        <v>589940</v>
      </c>
    </row>
    <row r="23" spans="1:9" x14ac:dyDescent="0.2">
      <c r="A23" s="137">
        <v>2358769</v>
      </c>
      <c r="B23" s="295" t="s">
        <v>389</v>
      </c>
      <c r="C23" s="354"/>
      <c r="D23" s="354"/>
      <c r="E23" s="354"/>
      <c r="F23" s="354"/>
      <c r="G23" s="354"/>
      <c r="H23" s="137">
        <v>31474130</v>
      </c>
      <c r="I23" s="137">
        <v>2893468</v>
      </c>
    </row>
    <row r="24" spans="1:9" x14ac:dyDescent="0.2">
      <c r="A24" s="137">
        <v>170249221</v>
      </c>
      <c r="B24" s="295" t="s">
        <v>390</v>
      </c>
      <c r="C24" s="354"/>
      <c r="D24" s="354"/>
      <c r="E24" s="354"/>
      <c r="F24" s="354"/>
      <c r="G24" s="354"/>
      <c r="H24" s="137">
        <v>480891019</v>
      </c>
      <c r="I24" s="137">
        <v>262786881</v>
      </c>
    </row>
    <row r="25" spans="1:9" x14ac:dyDescent="0.2">
      <c r="A25" s="137">
        <v>85733901</v>
      </c>
      <c r="B25" s="355" t="s">
        <v>534</v>
      </c>
      <c r="C25" s="354"/>
      <c r="D25" s="354"/>
      <c r="E25" s="354"/>
      <c r="F25" s="354"/>
      <c r="G25" s="354"/>
      <c r="H25" s="137">
        <v>331260282</v>
      </c>
      <c r="I25" s="137">
        <v>87204914</v>
      </c>
    </row>
    <row r="26" spans="1:9" x14ac:dyDescent="0.2">
      <c r="A26" s="137">
        <v>65796529</v>
      </c>
      <c r="B26" s="295" t="s">
        <v>548</v>
      </c>
      <c r="C26" s="354"/>
      <c r="D26" s="354"/>
      <c r="E26" s="354"/>
      <c r="F26" s="354"/>
      <c r="G26" s="354"/>
      <c r="H26" s="137">
        <v>160547023</v>
      </c>
      <c r="I26" s="137">
        <v>88638538</v>
      </c>
    </row>
    <row r="27" spans="1:9" x14ac:dyDescent="0.2">
      <c r="A27" s="138">
        <v>0</v>
      </c>
      <c r="B27" s="295" t="s">
        <v>372</v>
      </c>
      <c r="C27" s="354"/>
      <c r="D27" s="354"/>
      <c r="E27" s="354"/>
      <c r="F27" s="354"/>
      <c r="G27" s="354"/>
      <c r="H27" s="137">
        <v>61787</v>
      </c>
      <c r="I27" s="138">
        <v>34200</v>
      </c>
    </row>
    <row r="28" spans="1:9" x14ac:dyDescent="0.2">
      <c r="A28" s="137">
        <v>5931126</v>
      </c>
      <c r="B28" s="295" t="s">
        <v>559</v>
      </c>
      <c r="C28" s="354"/>
      <c r="D28" s="354"/>
      <c r="E28" s="354"/>
      <c r="F28" s="354"/>
      <c r="G28" s="354"/>
      <c r="H28" s="137">
        <v>27606996</v>
      </c>
      <c r="I28" s="137">
        <v>10473176</v>
      </c>
    </row>
    <row r="29" spans="1:9" x14ac:dyDescent="0.2">
      <c r="A29" s="137">
        <v>242263</v>
      </c>
      <c r="B29" s="295" t="s">
        <v>560</v>
      </c>
      <c r="C29" s="354"/>
      <c r="D29" s="354"/>
      <c r="E29" s="354"/>
      <c r="F29" s="354"/>
      <c r="G29" s="354"/>
      <c r="H29" s="137">
        <v>1265277</v>
      </c>
      <c r="I29" s="137">
        <v>533224</v>
      </c>
    </row>
    <row r="30" spans="1:9" x14ac:dyDescent="0.2">
      <c r="A30" s="138">
        <v>0</v>
      </c>
      <c r="B30" s="295" t="s">
        <v>561</v>
      </c>
      <c r="C30" s="354"/>
      <c r="D30" s="354"/>
      <c r="E30" s="354"/>
      <c r="F30" s="354"/>
      <c r="G30" s="354"/>
      <c r="H30" s="137">
        <v>546474</v>
      </c>
      <c r="I30" s="175">
        <v>538189</v>
      </c>
    </row>
    <row r="31" spans="1:9" x14ac:dyDescent="0.2">
      <c r="A31" s="137">
        <v>579743</v>
      </c>
      <c r="B31" s="295" t="s">
        <v>562</v>
      </c>
      <c r="C31" s="354"/>
      <c r="D31" s="354"/>
      <c r="E31" s="354"/>
      <c r="F31" s="354"/>
      <c r="G31" s="354"/>
      <c r="H31" s="137">
        <v>905120</v>
      </c>
      <c r="I31" s="137">
        <v>607009</v>
      </c>
    </row>
    <row r="32" spans="1:9" x14ac:dyDescent="0.2">
      <c r="A32" s="137">
        <v>686891</v>
      </c>
      <c r="B32" s="295" t="s">
        <v>563</v>
      </c>
      <c r="C32" s="354"/>
      <c r="D32" s="354"/>
      <c r="E32" s="354"/>
      <c r="F32" s="354"/>
      <c r="G32" s="354"/>
      <c r="H32" s="137">
        <v>32579271</v>
      </c>
      <c r="I32" s="137">
        <v>4615101</v>
      </c>
    </row>
    <row r="33" spans="1:9" x14ac:dyDescent="0.2">
      <c r="A33" s="137">
        <v>6848259</v>
      </c>
      <c r="B33" s="295" t="s">
        <v>313</v>
      </c>
      <c r="C33" s="354"/>
      <c r="D33" s="354"/>
      <c r="E33" s="354"/>
      <c r="F33" s="354"/>
      <c r="G33" s="354"/>
      <c r="H33" s="137">
        <v>18710887</v>
      </c>
      <c r="I33" s="137">
        <v>6936452</v>
      </c>
    </row>
    <row r="34" spans="1:9" x14ac:dyDescent="0.2">
      <c r="A34" s="137">
        <v>2257167</v>
      </c>
      <c r="B34" s="295" t="s">
        <v>348</v>
      </c>
      <c r="C34" s="354"/>
      <c r="D34" s="354"/>
      <c r="E34" s="354"/>
      <c r="F34" s="354"/>
      <c r="G34" s="354"/>
      <c r="H34" s="137">
        <v>10663619</v>
      </c>
      <c r="I34" s="137">
        <v>1382583</v>
      </c>
    </row>
    <row r="35" spans="1:9" x14ac:dyDescent="0.2">
      <c r="A35" s="138">
        <v>0</v>
      </c>
      <c r="B35" s="78" t="s">
        <v>556</v>
      </c>
      <c r="C35" s="114"/>
      <c r="D35" s="114"/>
      <c r="E35" s="114"/>
      <c r="F35" s="114"/>
      <c r="G35" s="114"/>
      <c r="H35" s="137">
        <v>2190000</v>
      </c>
      <c r="I35" s="175">
        <v>1467624</v>
      </c>
    </row>
    <row r="36" spans="1:9" x14ac:dyDescent="0.2">
      <c r="A36" s="138">
        <v>0</v>
      </c>
      <c r="B36" s="295" t="s">
        <v>349</v>
      </c>
      <c r="C36" s="354"/>
      <c r="D36" s="354"/>
      <c r="E36" s="354"/>
      <c r="F36" s="354"/>
      <c r="G36" s="354"/>
      <c r="H36" s="137">
        <v>688829</v>
      </c>
      <c r="I36" s="175">
        <v>91264</v>
      </c>
    </row>
    <row r="37" spans="1:9" x14ac:dyDescent="0.2">
      <c r="A37" s="138">
        <v>0</v>
      </c>
      <c r="B37" s="353" t="s">
        <v>489</v>
      </c>
      <c r="C37" s="353"/>
      <c r="D37" s="353"/>
      <c r="E37" s="353"/>
      <c r="F37" s="353"/>
      <c r="G37" s="353"/>
      <c r="H37" s="137">
        <v>4511</v>
      </c>
      <c r="I37" s="138">
        <v>0</v>
      </c>
    </row>
    <row r="38" spans="1:9" x14ac:dyDescent="0.2">
      <c r="A38" s="138">
        <v>0</v>
      </c>
      <c r="B38" s="355" t="s">
        <v>557</v>
      </c>
      <c r="C38" s="227"/>
      <c r="D38" s="227"/>
      <c r="E38" s="227"/>
      <c r="F38" s="227"/>
      <c r="G38" s="228"/>
      <c r="H38" s="137">
        <v>380000</v>
      </c>
      <c r="I38" s="175">
        <v>12000</v>
      </c>
    </row>
    <row r="39" spans="1:9" x14ac:dyDescent="0.2">
      <c r="A39" s="132">
        <v>856606</v>
      </c>
      <c r="B39" s="81" t="s">
        <v>558</v>
      </c>
      <c r="C39" s="29"/>
      <c r="D39" s="29"/>
      <c r="E39" s="29"/>
      <c r="F39" s="29"/>
      <c r="G39" s="82"/>
      <c r="H39" s="175">
        <v>22469297</v>
      </c>
      <c r="I39" s="132">
        <v>2309773</v>
      </c>
    </row>
    <row r="40" spans="1:9" x14ac:dyDescent="0.2">
      <c r="A40" s="137">
        <v>4952650</v>
      </c>
      <c r="B40" s="353" t="s">
        <v>460</v>
      </c>
      <c r="C40" s="353"/>
      <c r="D40" s="353"/>
      <c r="E40" s="353"/>
      <c r="F40" s="353"/>
      <c r="G40" s="353"/>
      <c r="H40" s="137">
        <v>24244004</v>
      </c>
      <c r="I40" s="137">
        <v>5395774</v>
      </c>
    </row>
    <row r="41" spans="1:9" x14ac:dyDescent="0.2">
      <c r="A41" s="138">
        <v>0</v>
      </c>
      <c r="B41" s="353" t="s">
        <v>316</v>
      </c>
      <c r="C41" s="353"/>
      <c r="D41" s="353"/>
      <c r="E41" s="353"/>
      <c r="F41" s="353"/>
      <c r="G41" s="353"/>
      <c r="H41" s="137">
        <v>622</v>
      </c>
      <c r="I41" s="138">
        <v>0</v>
      </c>
    </row>
    <row r="42" spans="1:9" x14ac:dyDescent="0.2">
      <c r="A42" s="137">
        <v>17526415</v>
      </c>
      <c r="B42" s="353" t="s">
        <v>318</v>
      </c>
      <c r="C42" s="353"/>
      <c r="D42" s="353"/>
      <c r="E42" s="353"/>
      <c r="F42" s="353"/>
      <c r="G42" s="353"/>
      <c r="H42" s="137">
        <v>59110796</v>
      </c>
      <c r="I42" s="137">
        <v>19895838</v>
      </c>
    </row>
    <row r="43" spans="1:9" x14ac:dyDescent="0.2">
      <c r="A43" s="137">
        <v>13039711</v>
      </c>
      <c r="B43" s="353" t="s">
        <v>320</v>
      </c>
      <c r="C43" s="353"/>
      <c r="D43" s="353"/>
      <c r="E43" s="353"/>
      <c r="F43" s="353"/>
      <c r="G43" s="353"/>
      <c r="H43" s="137">
        <v>92441865</v>
      </c>
      <c r="I43" s="137">
        <v>41199513</v>
      </c>
    </row>
    <row r="44" spans="1:9" x14ac:dyDescent="0.2">
      <c r="A44" s="137">
        <v>1106001</v>
      </c>
      <c r="B44" s="355" t="s">
        <v>322</v>
      </c>
      <c r="C44" s="381"/>
      <c r="D44" s="381"/>
      <c r="E44" s="381"/>
      <c r="F44" s="381"/>
      <c r="G44" s="381"/>
      <c r="H44" s="137">
        <v>3518744</v>
      </c>
      <c r="I44" s="137">
        <v>1055406</v>
      </c>
    </row>
    <row r="45" spans="1:9" x14ac:dyDescent="0.2">
      <c r="A45" s="138">
        <v>484152</v>
      </c>
      <c r="B45" s="81" t="s">
        <v>374</v>
      </c>
      <c r="C45" s="86"/>
      <c r="D45" s="86"/>
      <c r="E45" s="86"/>
      <c r="F45" s="86"/>
      <c r="G45" s="86"/>
      <c r="H45" s="137">
        <v>175000</v>
      </c>
      <c r="I45" s="175">
        <v>50000</v>
      </c>
    </row>
    <row r="46" spans="1:9" x14ac:dyDescent="0.2">
      <c r="A46" s="138">
        <v>0</v>
      </c>
      <c r="B46" s="355" t="s">
        <v>378</v>
      </c>
      <c r="C46" s="227"/>
      <c r="D46" s="227"/>
      <c r="E46" s="227"/>
      <c r="F46" s="227"/>
      <c r="G46" s="227"/>
      <c r="H46" s="137">
        <v>4475000</v>
      </c>
      <c r="I46" s="175">
        <v>40810</v>
      </c>
    </row>
    <row r="47" spans="1:9" x14ac:dyDescent="0.2">
      <c r="A47" s="138">
        <v>0</v>
      </c>
      <c r="B47" s="355" t="s">
        <v>377</v>
      </c>
      <c r="C47" s="227"/>
      <c r="D47" s="227"/>
      <c r="E47" s="227"/>
      <c r="F47" s="227"/>
      <c r="G47" s="227"/>
      <c r="H47" s="137">
        <v>1389806</v>
      </c>
      <c r="I47" s="175">
        <v>319107</v>
      </c>
    </row>
    <row r="48" spans="1:9" x14ac:dyDescent="0.2">
      <c r="A48" s="138">
        <v>0</v>
      </c>
      <c r="B48" s="81" t="s">
        <v>566</v>
      </c>
      <c r="C48" s="29"/>
      <c r="D48" s="29"/>
      <c r="E48" s="29"/>
      <c r="F48" s="29"/>
      <c r="G48" s="29"/>
      <c r="H48" s="138">
        <v>0</v>
      </c>
      <c r="I48" s="175">
        <v>60000</v>
      </c>
    </row>
    <row r="49" spans="1:9" x14ac:dyDescent="0.2">
      <c r="A49" s="137">
        <v>84869</v>
      </c>
      <c r="B49" s="78" t="s">
        <v>486</v>
      </c>
      <c r="C49" s="29"/>
      <c r="D49" s="29"/>
      <c r="E49" s="29"/>
      <c r="F49" s="29"/>
      <c r="G49" s="29"/>
      <c r="H49" s="137">
        <v>2119586</v>
      </c>
      <c r="I49" s="137">
        <v>371110</v>
      </c>
    </row>
    <row r="50" spans="1:9" x14ac:dyDescent="0.2">
      <c r="A50" s="137">
        <v>53445747</v>
      </c>
      <c r="B50" s="81" t="s">
        <v>462</v>
      </c>
      <c r="C50" s="29"/>
      <c r="D50" s="29"/>
      <c r="E50" s="29"/>
      <c r="F50" s="29"/>
      <c r="G50" s="29"/>
      <c r="H50" s="137">
        <v>132630635</v>
      </c>
      <c r="I50" s="137">
        <v>65231045</v>
      </c>
    </row>
    <row r="51" spans="1:9" x14ac:dyDescent="0.2">
      <c r="A51" s="137">
        <v>10357898</v>
      </c>
      <c r="B51" s="81" t="s">
        <v>463</v>
      </c>
      <c r="C51" s="29"/>
      <c r="D51" s="29"/>
      <c r="E51" s="29"/>
      <c r="F51" s="29"/>
      <c r="G51" s="29"/>
      <c r="H51" s="137">
        <v>88814857</v>
      </c>
      <c r="I51" s="137">
        <v>22783747</v>
      </c>
    </row>
    <row r="52" spans="1:9" x14ac:dyDescent="0.2">
      <c r="A52" s="137">
        <v>52182</v>
      </c>
      <c r="B52" s="81" t="s">
        <v>564</v>
      </c>
      <c r="C52" s="29"/>
      <c r="D52" s="29"/>
      <c r="E52" s="29"/>
      <c r="F52" s="29"/>
      <c r="G52" s="29"/>
      <c r="H52" s="137">
        <v>10197818</v>
      </c>
      <c r="I52" s="137">
        <v>726562</v>
      </c>
    </row>
    <row r="53" spans="1:9" x14ac:dyDescent="0.2">
      <c r="A53" s="137">
        <v>16471514</v>
      </c>
      <c r="B53" s="355" t="s">
        <v>474</v>
      </c>
      <c r="C53" s="227"/>
      <c r="D53" s="227"/>
      <c r="E53" s="227"/>
      <c r="F53" s="227"/>
      <c r="G53" s="227"/>
      <c r="H53" s="137">
        <v>50233985</v>
      </c>
      <c r="I53" s="137">
        <v>14680228</v>
      </c>
    </row>
    <row r="54" spans="1:9" ht="12.75" customHeight="1" x14ac:dyDescent="0.2">
      <c r="A54" s="138">
        <v>0</v>
      </c>
      <c r="B54" s="382" t="s">
        <v>565</v>
      </c>
      <c r="C54" s="383"/>
      <c r="D54" s="383"/>
      <c r="E54" s="383"/>
      <c r="F54" s="383"/>
      <c r="G54" s="383"/>
      <c r="H54" s="138">
        <v>0</v>
      </c>
      <c r="I54" s="138">
        <v>2814956</v>
      </c>
    </row>
    <row r="55" spans="1:9" x14ac:dyDescent="0.2">
      <c r="A55" s="138">
        <v>0</v>
      </c>
      <c r="B55" s="373" t="s">
        <v>323</v>
      </c>
      <c r="C55" s="318"/>
      <c r="D55" s="318"/>
      <c r="E55" s="318"/>
      <c r="F55" s="318"/>
      <c r="G55" s="318"/>
      <c r="H55" s="188">
        <v>28571045</v>
      </c>
      <c r="I55" s="138">
        <v>0</v>
      </c>
    </row>
    <row r="56" spans="1:9" x14ac:dyDescent="0.2">
      <c r="A56" s="161">
        <f>SUM(A8:A55)</f>
        <v>576363883</v>
      </c>
      <c r="B56" s="356" t="s">
        <v>350</v>
      </c>
      <c r="C56" s="356"/>
      <c r="D56" s="356"/>
      <c r="E56" s="356"/>
      <c r="F56" s="356"/>
      <c r="G56" s="356"/>
      <c r="H56" s="161">
        <f>SUM(H8:H55)</f>
        <v>2270232901</v>
      </c>
      <c r="I56" s="161">
        <f>SUM(I8:I55)</f>
        <v>800215567</v>
      </c>
    </row>
    <row r="57" spans="1:9" x14ac:dyDescent="0.2">
      <c r="A57" s="166">
        <v>0</v>
      </c>
      <c r="B57" s="308" t="s">
        <v>351</v>
      </c>
      <c r="C57" s="356"/>
      <c r="D57" s="356"/>
      <c r="E57" s="356"/>
      <c r="F57" s="356"/>
      <c r="G57" s="356"/>
      <c r="H57" s="161">
        <v>500000000</v>
      </c>
      <c r="I57" s="166">
        <v>0</v>
      </c>
    </row>
    <row r="58" spans="1:9" x14ac:dyDescent="0.2">
      <c r="A58" s="357"/>
      <c r="B58" s="357"/>
      <c r="C58" s="357"/>
      <c r="D58" s="357"/>
      <c r="E58" s="357"/>
      <c r="F58" s="357"/>
      <c r="G58" s="357"/>
      <c r="H58" s="357"/>
      <c r="I58" s="357"/>
    </row>
    <row r="61" spans="1:9" x14ac:dyDescent="0.2">
      <c r="C61" s="219"/>
      <c r="D61" s="300"/>
      <c r="E61" s="300"/>
      <c r="F61" s="300"/>
      <c r="G61" s="300"/>
      <c r="H61" s="300"/>
      <c r="I61" s="300"/>
    </row>
  </sheetData>
  <mergeCells count="53">
    <mergeCell ref="B47:G47"/>
    <mergeCell ref="C61:I61"/>
    <mergeCell ref="A58:I58"/>
    <mergeCell ref="B53:G53"/>
    <mergeCell ref="B55:G55"/>
    <mergeCell ref="B56:G56"/>
    <mergeCell ref="B57:G57"/>
    <mergeCell ref="B54:G54"/>
    <mergeCell ref="B41:G41"/>
    <mergeCell ref="B42:G42"/>
    <mergeCell ref="B38:G38"/>
    <mergeCell ref="B43:G43"/>
    <mergeCell ref="B44:G44"/>
    <mergeCell ref="B46:G46"/>
    <mergeCell ref="B32:G32"/>
    <mergeCell ref="B33:G33"/>
    <mergeCell ref="B34:G34"/>
    <mergeCell ref="B36:G36"/>
    <mergeCell ref="B37:G37"/>
    <mergeCell ref="B40:G40"/>
    <mergeCell ref="B26:G26"/>
    <mergeCell ref="B27:G27"/>
    <mergeCell ref="B28:G28"/>
    <mergeCell ref="B29:G29"/>
    <mergeCell ref="B30:G30"/>
    <mergeCell ref="B31:G31"/>
    <mergeCell ref="B20:G20"/>
    <mergeCell ref="B21:G21"/>
    <mergeCell ref="B22:G22"/>
    <mergeCell ref="B23:G23"/>
    <mergeCell ref="B24:G24"/>
    <mergeCell ref="B25:G25"/>
    <mergeCell ref="B14:G14"/>
    <mergeCell ref="B15:G15"/>
    <mergeCell ref="B16:G16"/>
    <mergeCell ref="B17:G17"/>
    <mergeCell ref="B18:G18"/>
    <mergeCell ref="B19:G19"/>
    <mergeCell ref="B8:G8"/>
    <mergeCell ref="B9:G9"/>
    <mergeCell ref="B10:G10"/>
    <mergeCell ref="B11:G11"/>
    <mergeCell ref="B12:G12"/>
    <mergeCell ref="B13:G13"/>
    <mergeCell ref="A1:E1"/>
    <mergeCell ref="A2:I2"/>
    <mergeCell ref="A3:I3"/>
    <mergeCell ref="H4:I4"/>
    <mergeCell ref="A5:A7"/>
    <mergeCell ref="B5:G7"/>
    <mergeCell ref="H5:I5"/>
    <mergeCell ref="H6:H7"/>
    <mergeCell ref="I6:I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10" workbookViewId="0">
      <selection activeCell="C19" sqref="C19"/>
    </sheetView>
  </sheetViews>
  <sheetFormatPr defaultRowHeight="12.75" x14ac:dyDescent="0.2"/>
  <cols>
    <col min="1" max="1" width="9.5703125" style="144" customWidth="1"/>
    <col min="2" max="2" width="3.85546875" customWidth="1"/>
    <col min="7" max="7" width="6.28515625" customWidth="1"/>
    <col min="8" max="8" width="20.140625" customWidth="1"/>
    <col min="9" max="9" width="10.7109375" style="144" customWidth="1"/>
    <col min="10" max="10" width="9.7109375" style="144" customWidth="1"/>
  </cols>
  <sheetData>
    <row r="1" spans="1:10" x14ac:dyDescent="0.2">
      <c r="A1" s="248" t="s">
        <v>479</v>
      </c>
      <c r="B1" s="248"/>
      <c r="C1" s="235"/>
      <c r="D1" s="235"/>
      <c r="E1" s="235"/>
      <c r="F1" s="11"/>
      <c r="G1" s="20"/>
      <c r="H1" s="11"/>
      <c r="I1" s="18"/>
      <c r="J1" s="18"/>
    </row>
    <row r="2" spans="1:10" ht="15.75" x14ac:dyDescent="0.25">
      <c r="A2" s="262" t="s">
        <v>291</v>
      </c>
      <c r="B2" s="262"/>
      <c r="C2" s="262"/>
      <c r="D2" s="262"/>
      <c r="E2" s="262"/>
      <c r="F2" s="262"/>
      <c r="G2" s="262"/>
      <c r="H2" s="262"/>
      <c r="I2" s="262"/>
      <c r="J2" s="262"/>
    </row>
    <row r="3" spans="1:10" ht="15.75" x14ac:dyDescent="0.25">
      <c r="A3" s="261" t="s">
        <v>550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0" ht="11.25" customHeight="1" x14ac:dyDescent="0.2">
      <c r="A4" s="142"/>
      <c r="B4" s="8"/>
      <c r="C4" s="8"/>
      <c r="D4" s="8"/>
      <c r="E4" s="8"/>
      <c r="F4" s="8"/>
      <c r="G4" s="8"/>
      <c r="H4" s="8"/>
      <c r="I4" s="253" t="s">
        <v>9</v>
      </c>
      <c r="J4" s="253"/>
    </row>
    <row r="5" spans="1:10" x14ac:dyDescent="0.2">
      <c r="A5" s="202" t="s">
        <v>504</v>
      </c>
      <c r="B5" s="205" t="s">
        <v>0</v>
      </c>
      <c r="C5" s="206"/>
      <c r="D5" s="206"/>
      <c r="E5" s="206"/>
      <c r="F5" s="206"/>
      <c r="G5" s="206"/>
      <c r="H5" s="206"/>
      <c r="I5" s="249" t="s">
        <v>518</v>
      </c>
      <c r="J5" s="215"/>
    </row>
    <row r="6" spans="1:10" x14ac:dyDescent="0.2">
      <c r="A6" s="203"/>
      <c r="B6" s="208"/>
      <c r="C6" s="209"/>
      <c r="D6" s="209"/>
      <c r="E6" s="209"/>
      <c r="F6" s="209"/>
      <c r="G6" s="209"/>
      <c r="H6" s="209"/>
      <c r="I6" s="216" t="s">
        <v>266</v>
      </c>
      <c r="J6" s="202" t="s">
        <v>539</v>
      </c>
    </row>
    <row r="7" spans="1:10" ht="15" customHeight="1" x14ac:dyDescent="0.2">
      <c r="A7" s="296"/>
      <c r="B7" s="211"/>
      <c r="C7" s="212"/>
      <c r="D7" s="212"/>
      <c r="E7" s="212"/>
      <c r="F7" s="212"/>
      <c r="G7" s="212"/>
      <c r="H7" s="212"/>
      <c r="I7" s="217"/>
      <c r="J7" s="218"/>
    </row>
    <row r="8" spans="1:10" x14ac:dyDescent="0.2">
      <c r="A8" s="165"/>
      <c r="B8" s="67">
        <v>1</v>
      </c>
      <c r="C8" s="234" t="s">
        <v>28</v>
      </c>
      <c r="D8" s="254"/>
      <c r="E8" s="254"/>
      <c r="F8" s="254"/>
      <c r="G8" s="254"/>
      <c r="H8" s="254"/>
      <c r="I8" s="165"/>
      <c r="J8" s="165"/>
    </row>
    <row r="9" spans="1:10" x14ac:dyDescent="0.2">
      <c r="A9" s="132">
        <v>1770600</v>
      </c>
      <c r="B9" s="30"/>
      <c r="C9" s="219" t="s">
        <v>37</v>
      </c>
      <c r="D9" s="225"/>
      <c r="E9" s="225"/>
      <c r="F9" s="225"/>
      <c r="G9" s="225"/>
      <c r="H9" s="225"/>
      <c r="I9" s="137">
        <v>25265675</v>
      </c>
      <c r="J9" s="132">
        <v>6654974</v>
      </c>
    </row>
    <row r="10" spans="1:10" x14ac:dyDescent="0.2">
      <c r="A10" s="137">
        <v>645091</v>
      </c>
      <c r="B10" s="30"/>
      <c r="C10" s="227" t="s">
        <v>100</v>
      </c>
      <c r="D10" s="227"/>
      <c r="E10" s="227"/>
      <c r="F10" s="227"/>
      <c r="G10" s="227"/>
      <c r="H10" s="227"/>
      <c r="I10" s="137">
        <v>148349</v>
      </c>
      <c r="J10" s="137">
        <v>87746</v>
      </c>
    </row>
    <row r="11" spans="1:10" x14ac:dyDescent="0.2">
      <c r="A11" s="137">
        <v>4760</v>
      </c>
      <c r="B11" s="30"/>
      <c r="C11" s="219" t="s">
        <v>19</v>
      </c>
      <c r="D11" s="225"/>
      <c r="E11" s="225"/>
      <c r="F11" s="225"/>
      <c r="G11" s="225"/>
      <c r="H11" s="225"/>
      <c r="I11" s="137">
        <v>751529</v>
      </c>
      <c r="J11" s="137">
        <v>22112</v>
      </c>
    </row>
    <row r="12" spans="1:10" x14ac:dyDescent="0.2">
      <c r="A12" s="132">
        <v>29500</v>
      </c>
      <c r="B12" s="30"/>
      <c r="C12" s="219" t="s">
        <v>3</v>
      </c>
      <c r="D12" s="225"/>
      <c r="E12" s="225"/>
      <c r="F12" s="225"/>
      <c r="G12" s="225"/>
      <c r="H12" s="225"/>
      <c r="I12" s="137">
        <v>3413448</v>
      </c>
      <c r="J12" s="132">
        <v>73285</v>
      </c>
    </row>
    <row r="13" spans="1:10" x14ac:dyDescent="0.2">
      <c r="A13" s="137">
        <v>1007818</v>
      </c>
      <c r="B13" s="30"/>
      <c r="C13" s="219" t="s">
        <v>4</v>
      </c>
      <c r="D13" s="225"/>
      <c r="E13" s="225"/>
      <c r="F13" s="225"/>
      <c r="G13" s="225"/>
      <c r="H13" s="225"/>
      <c r="I13" s="137">
        <v>8726816</v>
      </c>
      <c r="J13" s="137">
        <v>1542304</v>
      </c>
    </row>
    <row r="14" spans="1:10" x14ac:dyDescent="0.2">
      <c r="A14" s="137">
        <v>1499974</v>
      </c>
      <c r="B14" s="30"/>
      <c r="C14" s="219" t="s">
        <v>5</v>
      </c>
      <c r="D14" s="225"/>
      <c r="E14" s="225"/>
      <c r="F14" s="225"/>
      <c r="G14" s="225"/>
      <c r="H14" s="225"/>
      <c r="I14" s="137">
        <v>66459408</v>
      </c>
      <c r="J14" s="137">
        <v>13472078</v>
      </c>
    </row>
    <row r="15" spans="1:10" x14ac:dyDescent="0.2">
      <c r="A15" s="138">
        <v>0</v>
      </c>
      <c r="B15" s="30"/>
      <c r="C15" s="219" t="s">
        <v>367</v>
      </c>
      <c r="D15" s="225"/>
      <c r="E15" s="225"/>
      <c r="F15" s="225"/>
      <c r="G15" s="225"/>
      <c r="H15" s="225"/>
      <c r="I15" s="137">
        <v>61787</v>
      </c>
      <c r="J15" s="175">
        <v>34200</v>
      </c>
    </row>
    <row r="16" spans="1:10" x14ac:dyDescent="0.2">
      <c r="A16" s="138">
        <v>0</v>
      </c>
      <c r="B16" s="30"/>
      <c r="C16" s="219" t="s">
        <v>411</v>
      </c>
      <c r="D16" s="225"/>
      <c r="E16" s="225"/>
      <c r="F16" s="225"/>
      <c r="G16" s="225"/>
      <c r="H16" s="225"/>
      <c r="I16" s="137">
        <v>546474</v>
      </c>
      <c r="J16" s="175">
        <v>538189</v>
      </c>
    </row>
    <row r="17" spans="1:10" x14ac:dyDescent="0.2">
      <c r="A17" s="132">
        <v>484152</v>
      </c>
      <c r="B17" s="30"/>
      <c r="C17" s="11" t="s">
        <v>475</v>
      </c>
      <c r="D17" s="76"/>
      <c r="E17" s="76"/>
      <c r="F17" s="76"/>
      <c r="G17" s="76"/>
      <c r="H17" s="76"/>
      <c r="I17" s="137">
        <v>175000</v>
      </c>
      <c r="J17" s="175">
        <v>50000</v>
      </c>
    </row>
    <row r="18" spans="1:10" x14ac:dyDescent="0.2">
      <c r="A18" s="138">
        <v>0</v>
      </c>
      <c r="B18" s="30"/>
      <c r="C18" s="227" t="s">
        <v>366</v>
      </c>
      <c r="D18" s="227"/>
      <c r="E18" s="227"/>
      <c r="F18" s="227"/>
      <c r="G18" s="227"/>
      <c r="H18" s="227"/>
      <c r="I18" s="137">
        <v>4475000</v>
      </c>
      <c r="J18" s="175">
        <v>40810</v>
      </c>
    </row>
    <row r="19" spans="1:10" x14ac:dyDescent="0.2">
      <c r="A19" s="138">
        <v>0</v>
      </c>
      <c r="B19" s="30"/>
      <c r="C19" s="29" t="s">
        <v>566</v>
      </c>
      <c r="D19" s="29"/>
      <c r="E19" s="29"/>
      <c r="F19" s="29"/>
      <c r="G19" s="29"/>
      <c r="H19" s="29"/>
      <c r="I19" s="138">
        <v>0</v>
      </c>
      <c r="J19" s="175">
        <v>60000</v>
      </c>
    </row>
    <row r="20" spans="1:10" x14ac:dyDescent="0.2">
      <c r="A20" s="137">
        <v>53445747</v>
      </c>
      <c r="B20" s="30"/>
      <c r="C20" s="29" t="s">
        <v>419</v>
      </c>
      <c r="D20" s="29"/>
      <c r="E20" s="29"/>
      <c r="F20" s="29"/>
      <c r="G20" s="29"/>
      <c r="H20" s="29"/>
      <c r="I20" s="132">
        <v>132630635</v>
      </c>
      <c r="J20" s="137">
        <v>65231045</v>
      </c>
    </row>
    <row r="21" spans="1:10" x14ac:dyDescent="0.2">
      <c r="A21" s="138">
        <v>0</v>
      </c>
      <c r="B21" s="30"/>
      <c r="C21" s="318" t="s">
        <v>476</v>
      </c>
      <c r="D21" s="318"/>
      <c r="E21" s="318"/>
      <c r="F21" s="318"/>
      <c r="G21" s="318"/>
      <c r="H21" s="318"/>
      <c r="I21" s="137">
        <v>28571045</v>
      </c>
      <c r="J21" s="138">
        <v>0</v>
      </c>
    </row>
    <row r="22" spans="1:10" x14ac:dyDescent="0.2">
      <c r="A22" s="161">
        <f>SUM(A9:A21)</f>
        <v>58887642</v>
      </c>
      <c r="B22" s="358" t="s">
        <v>106</v>
      </c>
      <c r="C22" s="244"/>
      <c r="D22" s="244"/>
      <c r="E22" s="244"/>
      <c r="F22" s="244"/>
      <c r="G22" s="244"/>
      <c r="H22" s="244"/>
      <c r="I22" s="161">
        <f>SUM(I9:I21)</f>
        <v>271225166</v>
      </c>
      <c r="J22" s="161">
        <f>SUM(J9:J21)</f>
        <v>87806743</v>
      </c>
    </row>
    <row r="23" spans="1:10" x14ac:dyDescent="0.2">
      <c r="A23" s="165"/>
      <c r="B23" s="67">
        <v>3</v>
      </c>
      <c r="C23" s="234" t="s">
        <v>29</v>
      </c>
      <c r="D23" s="235"/>
      <c r="E23" s="235"/>
      <c r="F23" s="235"/>
      <c r="G23" s="235"/>
      <c r="H23" s="235"/>
      <c r="I23" s="165"/>
      <c r="J23" s="165"/>
    </row>
    <row r="24" spans="1:10" x14ac:dyDescent="0.2">
      <c r="A24" s="137">
        <v>6251537</v>
      </c>
      <c r="B24" s="30"/>
      <c r="C24" s="219" t="s">
        <v>6</v>
      </c>
      <c r="D24" s="225"/>
      <c r="E24" s="225"/>
      <c r="F24" s="225"/>
      <c r="G24" s="225"/>
      <c r="H24" s="225"/>
      <c r="I24" s="137">
        <v>10839156</v>
      </c>
      <c r="J24" s="137">
        <v>5966057</v>
      </c>
    </row>
    <row r="25" spans="1:10" x14ac:dyDescent="0.2">
      <c r="A25" s="137">
        <v>2423748</v>
      </c>
      <c r="B25" s="30"/>
      <c r="C25" s="219" t="s">
        <v>257</v>
      </c>
      <c r="D25" s="225"/>
      <c r="E25" s="225"/>
      <c r="F25" s="225"/>
      <c r="G25" s="225"/>
      <c r="H25" s="225"/>
      <c r="I25" s="137">
        <v>11241069</v>
      </c>
      <c r="J25" s="137">
        <v>1991282</v>
      </c>
    </row>
    <row r="26" spans="1:10" x14ac:dyDescent="0.2">
      <c r="A26" s="137">
        <v>242263</v>
      </c>
      <c r="B26" s="30"/>
      <c r="C26" s="219" t="s">
        <v>108</v>
      </c>
      <c r="D26" s="225"/>
      <c r="E26" s="225"/>
      <c r="F26" s="225"/>
      <c r="G26" s="225"/>
      <c r="H26" s="225"/>
      <c r="I26" s="137">
        <v>1265277</v>
      </c>
      <c r="J26" s="137">
        <v>533224</v>
      </c>
    </row>
    <row r="27" spans="1:10" x14ac:dyDescent="0.2">
      <c r="A27" s="138">
        <v>0</v>
      </c>
      <c r="B27" s="30"/>
      <c r="C27" s="219" t="s">
        <v>375</v>
      </c>
      <c r="D27" s="225"/>
      <c r="E27" s="225"/>
      <c r="F27" s="225"/>
      <c r="G27" s="225"/>
      <c r="H27" s="225"/>
      <c r="I27" s="137">
        <v>1389806</v>
      </c>
      <c r="J27" s="175">
        <v>319107</v>
      </c>
    </row>
    <row r="28" spans="1:10" x14ac:dyDescent="0.2">
      <c r="A28" s="161">
        <f>SUM(A24:A27)</f>
        <v>8917548</v>
      </c>
      <c r="B28" s="358" t="s">
        <v>109</v>
      </c>
      <c r="C28" s="244"/>
      <c r="D28" s="244"/>
      <c r="E28" s="244"/>
      <c r="F28" s="244"/>
      <c r="G28" s="244"/>
      <c r="H28" s="244"/>
      <c r="I28" s="161">
        <f>SUM(I24:I27)</f>
        <v>24735308</v>
      </c>
      <c r="J28" s="161">
        <f>SUM(J24:J27)</f>
        <v>8809670</v>
      </c>
    </row>
    <row r="29" spans="1:10" x14ac:dyDescent="0.2">
      <c r="A29" s="189"/>
      <c r="B29" s="67">
        <v>4</v>
      </c>
      <c r="C29" s="234" t="s">
        <v>30</v>
      </c>
      <c r="D29" s="235"/>
      <c r="E29" s="235"/>
      <c r="F29" s="235"/>
      <c r="G29" s="235"/>
      <c r="H29" s="235"/>
      <c r="I29" s="15"/>
      <c r="J29" s="189"/>
    </row>
    <row r="30" spans="1:10" x14ac:dyDescent="0.2">
      <c r="A30" s="137">
        <v>42896181</v>
      </c>
      <c r="B30" s="30"/>
      <c r="C30" s="219" t="s">
        <v>11</v>
      </c>
      <c r="D30" s="225"/>
      <c r="E30" s="225"/>
      <c r="F30" s="225"/>
      <c r="G30" s="225"/>
      <c r="H30" s="225"/>
      <c r="I30" s="10">
        <v>110262665</v>
      </c>
      <c r="J30" s="137">
        <v>40063791</v>
      </c>
    </row>
    <row r="31" spans="1:10" x14ac:dyDescent="0.2">
      <c r="A31" s="137">
        <v>6848259</v>
      </c>
      <c r="B31" s="30"/>
      <c r="C31" s="227" t="s">
        <v>15</v>
      </c>
      <c r="D31" s="366"/>
      <c r="E31" s="366"/>
      <c r="F31" s="366"/>
      <c r="G31" s="366"/>
      <c r="H31" s="366"/>
      <c r="I31" s="10">
        <v>18710887</v>
      </c>
      <c r="J31" s="137">
        <v>6936452</v>
      </c>
    </row>
    <row r="32" spans="1:10" x14ac:dyDescent="0.2">
      <c r="A32" s="138">
        <v>0</v>
      </c>
      <c r="B32" s="30"/>
      <c r="C32" s="219" t="s">
        <v>18</v>
      </c>
      <c r="D32" s="225"/>
      <c r="E32" s="225"/>
      <c r="F32" s="225"/>
      <c r="G32" s="225"/>
      <c r="H32" s="225"/>
      <c r="I32" s="10">
        <v>622</v>
      </c>
      <c r="J32" s="138">
        <v>0</v>
      </c>
    </row>
    <row r="33" spans="1:10" x14ac:dyDescent="0.2">
      <c r="A33" s="137">
        <v>17526415</v>
      </c>
      <c r="B33" s="30"/>
      <c r="C33" s="219" t="s">
        <v>20</v>
      </c>
      <c r="D33" s="219"/>
      <c r="E33" s="219"/>
      <c r="F33" s="219"/>
      <c r="G33" s="219"/>
      <c r="H33" s="219"/>
      <c r="I33" s="10">
        <v>59110796</v>
      </c>
      <c r="J33" s="137">
        <v>19895838</v>
      </c>
    </row>
    <row r="34" spans="1:10" x14ac:dyDescent="0.2">
      <c r="A34" s="137">
        <v>52182</v>
      </c>
      <c r="B34" s="30"/>
      <c r="C34" s="11" t="s">
        <v>506</v>
      </c>
      <c r="D34" s="11"/>
      <c r="E34" s="11"/>
      <c r="F34" s="11"/>
      <c r="G34" s="11"/>
      <c r="H34" s="11"/>
      <c r="I34" s="10">
        <v>10197818</v>
      </c>
      <c r="J34" s="137">
        <v>726562</v>
      </c>
    </row>
    <row r="35" spans="1:10" x14ac:dyDescent="0.2">
      <c r="A35" s="190">
        <v>16023239</v>
      </c>
      <c r="B35" s="73"/>
      <c r="C35" s="227" t="s">
        <v>412</v>
      </c>
      <c r="D35" s="227"/>
      <c r="E35" s="227"/>
      <c r="F35" s="227"/>
      <c r="G35" s="227"/>
      <c r="H35" s="227"/>
      <c r="I35" s="190">
        <v>42800964</v>
      </c>
      <c r="J35" s="190">
        <v>13349766</v>
      </c>
    </row>
    <row r="36" spans="1:10" x14ac:dyDescent="0.2">
      <c r="A36" s="161">
        <f>SUM(A30:A35)</f>
        <v>83346276</v>
      </c>
      <c r="B36" s="358" t="s">
        <v>32</v>
      </c>
      <c r="C36" s="244"/>
      <c r="D36" s="244"/>
      <c r="E36" s="244"/>
      <c r="F36" s="244"/>
      <c r="G36" s="244"/>
      <c r="H36" s="244"/>
      <c r="I36" s="161">
        <f>SUM(I30:I35)</f>
        <v>241083752</v>
      </c>
      <c r="J36" s="161">
        <f>SUM(J30:J35)</f>
        <v>80972409</v>
      </c>
    </row>
    <row r="37" spans="1:10" x14ac:dyDescent="0.2">
      <c r="A37" s="165"/>
      <c r="B37" s="67">
        <v>5</v>
      </c>
      <c r="C37" s="234" t="s">
        <v>33</v>
      </c>
      <c r="D37" s="235"/>
      <c r="E37" s="235"/>
      <c r="F37" s="235"/>
      <c r="G37" s="235"/>
      <c r="H37" s="235"/>
      <c r="I37" s="165"/>
      <c r="J37" s="165"/>
    </row>
    <row r="38" spans="1:10" x14ac:dyDescent="0.2">
      <c r="A38" s="137">
        <v>8007320</v>
      </c>
      <c r="B38" s="30"/>
      <c r="C38" s="219" t="s">
        <v>10</v>
      </c>
      <c r="D38" s="225"/>
      <c r="E38" s="225"/>
      <c r="F38" s="225"/>
      <c r="G38" s="225"/>
      <c r="H38" s="225"/>
      <c r="I38" s="137">
        <v>78823688</v>
      </c>
      <c r="J38" s="137">
        <v>14337248</v>
      </c>
    </row>
    <row r="39" spans="1:10" x14ac:dyDescent="0.2">
      <c r="A39" s="161">
        <f>SUM(A38)</f>
        <v>8007320</v>
      </c>
      <c r="B39" s="358" t="s">
        <v>57</v>
      </c>
      <c r="C39" s="244"/>
      <c r="D39" s="244"/>
      <c r="E39" s="244"/>
      <c r="F39" s="244"/>
      <c r="G39" s="244"/>
      <c r="H39" s="244"/>
      <c r="I39" s="161">
        <f>SUM(I38)</f>
        <v>78823688</v>
      </c>
      <c r="J39" s="161">
        <f>SUM(J38)</f>
        <v>14337248</v>
      </c>
    </row>
    <row r="40" spans="1:10" x14ac:dyDescent="0.2">
      <c r="A40" s="165"/>
      <c r="B40" s="67">
        <v>6</v>
      </c>
      <c r="C40" s="234" t="s">
        <v>34</v>
      </c>
      <c r="D40" s="235"/>
      <c r="E40" s="235"/>
      <c r="F40" s="235"/>
      <c r="G40" s="235"/>
      <c r="H40" s="235"/>
      <c r="I40" s="184"/>
      <c r="J40" s="165"/>
    </row>
    <row r="41" spans="1:10" x14ac:dyDescent="0.2">
      <c r="A41" s="137">
        <v>876885</v>
      </c>
      <c r="B41" s="30"/>
      <c r="C41" s="219" t="s">
        <v>380</v>
      </c>
      <c r="D41" s="225"/>
      <c r="E41" s="225"/>
      <c r="F41" s="225"/>
      <c r="G41" s="225"/>
      <c r="H41" s="225"/>
      <c r="I41" s="137">
        <v>6939800</v>
      </c>
      <c r="J41" s="137">
        <v>589940</v>
      </c>
    </row>
    <row r="42" spans="1:10" x14ac:dyDescent="0.2">
      <c r="A42" s="137">
        <v>579743</v>
      </c>
      <c r="B42" s="30"/>
      <c r="C42" s="219" t="s">
        <v>14</v>
      </c>
      <c r="D42" s="225"/>
      <c r="E42" s="225"/>
      <c r="F42" s="225"/>
      <c r="G42" s="225"/>
      <c r="H42" s="225"/>
      <c r="I42" s="137">
        <v>905120</v>
      </c>
      <c r="J42" s="137">
        <v>607009</v>
      </c>
    </row>
    <row r="43" spans="1:10" x14ac:dyDescent="0.2">
      <c r="A43" s="137">
        <v>448275</v>
      </c>
      <c r="B43" s="30"/>
      <c r="C43" s="219" t="s">
        <v>413</v>
      </c>
      <c r="D43" s="225"/>
      <c r="E43" s="225"/>
      <c r="F43" s="225"/>
      <c r="G43" s="225"/>
      <c r="H43" s="225"/>
      <c r="I43" s="137">
        <v>7433021</v>
      </c>
      <c r="J43" s="137">
        <v>1330462</v>
      </c>
    </row>
    <row r="44" spans="1:10" x14ac:dyDescent="0.2">
      <c r="A44" s="161">
        <f>SUM(A41:A43)</f>
        <v>1904903</v>
      </c>
      <c r="B44" s="358" t="s">
        <v>35</v>
      </c>
      <c r="C44" s="244"/>
      <c r="D44" s="244"/>
      <c r="E44" s="244"/>
      <c r="F44" s="244"/>
      <c r="G44" s="244"/>
      <c r="H44" s="244"/>
      <c r="I44" s="161">
        <f>SUM(I41:I43)</f>
        <v>15277941</v>
      </c>
      <c r="J44" s="161">
        <f>SUM(J41:J43)</f>
        <v>2527411</v>
      </c>
    </row>
    <row r="45" spans="1:10" x14ac:dyDescent="0.2">
      <c r="A45" s="189"/>
      <c r="B45" s="68">
        <v>7</v>
      </c>
      <c r="C45" s="343" t="s">
        <v>36</v>
      </c>
      <c r="D45" s="343"/>
      <c r="E45" s="343"/>
      <c r="F45" s="343"/>
      <c r="G45" s="343"/>
      <c r="H45" s="343"/>
      <c r="I45" s="189"/>
      <c r="J45" s="189"/>
    </row>
    <row r="46" spans="1:10" x14ac:dyDescent="0.2">
      <c r="A46" s="137">
        <v>42191883</v>
      </c>
      <c r="B46" s="54"/>
      <c r="C46" s="227" t="s">
        <v>37</v>
      </c>
      <c r="D46" s="227"/>
      <c r="E46" s="227"/>
      <c r="F46" s="227"/>
      <c r="G46" s="227"/>
      <c r="H46" s="227"/>
      <c r="I46" s="137">
        <v>229747944</v>
      </c>
      <c r="J46" s="137">
        <v>61486527</v>
      </c>
    </row>
    <row r="47" spans="1:10" x14ac:dyDescent="0.2">
      <c r="A47" s="137">
        <v>10833596</v>
      </c>
      <c r="B47" s="54"/>
      <c r="C47" s="227" t="s">
        <v>552</v>
      </c>
      <c r="D47" s="227"/>
      <c r="E47" s="227"/>
      <c r="F47" s="227"/>
      <c r="G47" s="227"/>
      <c r="H47" s="227"/>
      <c r="I47" s="137">
        <v>85402215</v>
      </c>
      <c r="J47" s="137">
        <v>16684795</v>
      </c>
    </row>
    <row r="48" spans="1:10" x14ac:dyDescent="0.2">
      <c r="A48" s="137">
        <v>26290159</v>
      </c>
      <c r="B48" s="54"/>
      <c r="C48" s="227" t="s">
        <v>568</v>
      </c>
      <c r="D48" s="227"/>
      <c r="E48" s="227"/>
      <c r="F48" s="227"/>
      <c r="G48" s="227"/>
      <c r="H48" s="227"/>
      <c r="I48" s="137">
        <v>189485093</v>
      </c>
      <c r="J48" s="137">
        <v>49508866</v>
      </c>
    </row>
    <row r="49" spans="1:10" x14ac:dyDescent="0.2">
      <c r="A49" s="137"/>
      <c r="B49" s="54"/>
      <c r="C49" s="227" t="s">
        <v>553</v>
      </c>
      <c r="D49" s="227"/>
      <c r="E49" s="227"/>
      <c r="F49" s="227"/>
      <c r="G49" s="227"/>
      <c r="H49" s="227"/>
      <c r="I49" s="137"/>
      <c r="J49" s="137"/>
    </row>
    <row r="50" spans="1:10" x14ac:dyDescent="0.2">
      <c r="A50" s="137">
        <v>44057569</v>
      </c>
      <c r="B50" s="54"/>
      <c r="C50" s="227" t="s">
        <v>414</v>
      </c>
      <c r="D50" s="227"/>
      <c r="E50" s="227"/>
      <c r="F50" s="227"/>
      <c r="G50" s="227"/>
      <c r="H50" s="227"/>
      <c r="I50" s="137">
        <v>109824967</v>
      </c>
      <c r="J50" s="137">
        <v>68690646</v>
      </c>
    </row>
    <row r="51" spans="1:10" x14ac:dyDescent="0.2">
      <c r="A51" s="137"/>
      <c r="B51" s="54"/>
      <c r="C51" s="227" t="s">
        <v>553</v>
      </c>
      <c r="D51" s="227"/>
      <c r="E51" s="227"/>
      <c r="F51" s="227"/>
      <c r="G51" s="227"/>
      <c r="H51" s="227"/>
      <c r="I51" s="137"/>
      <c r="J51" s="137"/>
    </row>
    <row r="52" spans="1:10" x14ac:dyDescent="0.2">
      <c r="A52" s="137">
        <v>20709409</v>
      </c>
      <c r="B52" s="54"/>
      <c r="C52" s="227" t="s">
        <v>415</v>
      </c>
      <c r="D52" s="227"/>
      <c r="E52" s="227"/>
      <c r="F52" s="227"/>
      <c r="G52" s="227"/>
      <c r="H52" s="227"/>
      <c r="I52" s="137">
        <v>41062977</v>
      </c>
      <c r="J52" s="137">
        <v>17157200</v>
      </c>
    </row>
    <row r="53" spans="1:10" x14ac:dyDescent="0.2">
      <c r="A53" s="137"/>
      <c r="B53" s="55"/>
      <c r="C53" s="227" t="s">
        <v>553</v>
      </c>
      <c r="D53" s="227"/>
      <c r="E53" s="227"/>
      <c r="F53" s="227"/>
      <c r="G53" s="227"/>
      <c r="H53" s="227"/>
      <c r="I53" s="137"/>
      <c r="J53" s="137"/>
    </row>
    <row r="54" spans="1:10" x14ac:dyDescent="0.2">
      <c r="A54" s="137">
        <v>1029551</v>
      </c>
      <c r="B54" s="55"/>
      <c r="C54" s="227" t="s">
        <v>416</v>
      </c>
      <c r="D54" s="227"/>
      <c r="E54" s="227"/>
      <c r="F54" s="227"/>
      <c r="G54" s="227"/>
      <c r="H54" s="227"/>
      <c r="I54" s="137">
        <v>9659079</v>
      </c>
      <c r="J54" s="137">
        <v>2790692</v>
      </c>
    </row>
    <row r="55" spans="1:10" x14ac:dyDescent="0.2">
      <c r="A55" s="137">
        <v>5931126</v>
      </c>
      <c r="B55" s="55"/>
      <c r="C55" s="228" t="s">
        <v>17</v>
      </c>
      <c r="D55" s="353"/>
      <c r="E55" s="353"/>
      <c r="F55" s="353"/>
      <c r="G55" s="353"/>
      <c r="H55" s="353"/>
      <c r="I55" s="137">
        <v>27606996</v>
      </c>
      <c r="J55" s="137">
        <v>10473176</v>
      </c>
    </row>
    <row r="56" spans="1:10" x14ac:dyDescent="0.2">
      <c r="A56" s="137">
        <v>686891</v>
      </c>
      <c r="B56" s="55"/>
      <c r="C56" s="227" t="s">
        <v>265</v>
      </c>
      <c r="D56" s="227"/>
      <c r="E56" s="227"/>
      <c r="F56" s="227"/>
      <c r="G56" s="227"/>
      <c r="H56" s="227"/>
      <c r="I56" s="137">
        <v>32579271</v>
      </c>
      <c r="J56" s="137">
        <v>4615101</v>
      </c>
    </row>
    <row r="57" spans="1:10" x14ac:dyDescent="0.2">
      <c r="A57" s="161">
        <f>SUM(A46:A56)</f>
        <v>151730184</v>
      </c>
      <c r="B57" s="358" t="s">
        <v>39</v>
      </c>
      <c r="C57" s="244"/>
      <c r="D57" s="244"/>
      <c r="E57" s="244"/>
      <c r="F57" s="244"/>
      <c r="G57" s="244"/>
      <c r="H57" s="244"/>
      <c r="I57" s="161">
        <f>SUM(I46:I56)</f>
        <v>725368542</v>
      </c>
      <c r="J57" s="161">
        <f>SUM(J46:J56)</f>
        <v>231407003</v>
      </c>
    </row>
    <row r="58" spans="1:10" x14ac:dyDescent="0.2">
      <c r="A58" s="179"/>
      <c r="B58" s="54"/>
      <c r="C58" s="255"/>
      <c r="D58" s="255"/>
      <c r="E58" s="255"/>
      <c r="F58" s="255"/>
      <c r="G58" s="255"/>
      <c r="H58" s="255"/>
      <c r="I58" s="179"/>
      <c r="J58" s="179"/>
    </row>
    <row r="59" spans="1:10" x14ac:dyDescent="0.2">
      <c r="A59" s="179"/>
      <c r="B59" s="54"/>
      <c r="C59" s="42"/>
      <c r="D59" s="42"/>
      <c r="E59" s="42"/>
      <c r="F59" s="42"/>
      <c r="G59" s="42"/>
      <c r="H59" s="42"/>
      <c r="I59" s="179"/>
      <c r="J59" s="179"/>
    </row>
    <row r="60" spans="1:10" x14ac:dyDescent="0.2">
      <c r="A60" s="248" t="s">
        <v>480</v>
      </c>
      <c r="B60" s="248"/>
      <c r="C60" s="235"/>
      <c r="D60" s="235"/>
      <c r="E60" s="235"/>
      <c r="F60" s="11"/>
      <c r="G60" s="20"/>
      <c r="H60" s="11"/>
      <c r="I60" s="18"/>
      <c r="J60" s="18"/>
    </row>
    <row r="61" spans="1:10" ht="15.75" x14ac:dyDescent="0.25">
      <c r="A61" s="262" t="s">
        <v>291</v>
      </c>
      <c r="B61" s="262"/>
      <c r="C61" s="262"/>
      <c r="D61" s="262"/>
      <c r="E61" s="262"/>
      <c r="F61" s="262"/>
      <c r="G61" s="262"/>
      <c r="H61" s="262"/>
      <c r="I61" s="262"/>
      <c r="J61" s="262"/>
    </row>
    <row r="62" spans="1:10" ht="15.75" x14ac:dyDescent="0.25">
      <c r="A62" s="261" t="s">
        <v>550</v>
      </c>
      <c r="B62" s="261"/>
      <c r="C62" s="261"/>
      <c r="D62" s="261"/>
      <c r="E62" s="261"/>
      <c r="F62" s="261"/>
      <c r="G62" s="261"/>
      <c r="H62" s="261"/>
      <c r="I62" s="261"/>
      <c r="J62" s="261"/>
    </row>
    <row r="63" spans="1:10" x14ac:dyDescent="0.2">
      <c r="A63" s="142"/>
      <c r="B63" s="8"/>
      <c r="C63" s="8"/>
      <c r="D63" s="8"/>
      <c r="E63" s="8"/>
      <c r="F63" s="8"/>
      <c r="G63" s="8"/>
      <c r="H63" s="8"/>
      <c r="I63" s="253" t="s">
        <v>9</v>
      </c>
      <c r="J63" s="253"/>
    </row>
    <row r="64" spans="1:10" x14ac:dyDescent="0.2">
      <c r="A64" s="202" t="s">
        <v>504</v>
      </c>
      <c r="B64" s="205" t="s">
        <v>0</v>
      </c>
      <c r="C64" s="206"/>
      <c r="D64" s="206"/>
      <c r="E64" s="206"/>
      <c r="F64" s="206"/>
      <c r="G64" s="206"/>
      <c r="H64" s="206"/>
      <c r="I64" s="214" t="s">
        <v>518</v>
      </c>
      <c r="J64" s="215"/>
    </row>
    <row r="65" spans="1:10" x14ac:dyDescent="0.2">
      <c r="A65" s="203"/>
      <c r="B65" s="208"/>
      <c r="C65" s="209"/>
      <c r="D65" s="209"/>
      <c r="E65" s="209"/>
      <c r="F65" s="209"/>
      <c r="G65" s="209"/>
      <c r="H65" s="209"/>
      <c r="I65" s="216" t="s">
        <v>266</v>
      </c>
      <c r="J65" s="202" t="s">
        <v>519</v>
      </c>
    </row>
    <row r="66" spans="1:10" ht="20.25" customHeight="1" x14ac:dyDescent="0.2">
      <c r="A66" s="296"/>
      <c r="B66" s="211"/>
      <c r="C66" s="212"/>
      <c r="D66" s="212"/>
      <c r="E66" s="212"/>
      <c r="F66" s="212"/>
      <c r="G66" s="212"/>
      <c r="H66" s="212"/>
      <c r="I66" s="217"/>
      <c r="J66" s="218"/>
    </row>
    <row r="67" spans="1:10" x14ac:dyDescent="0.2">
      <c r="A67" s="165"/>
      <c r="B67" s="67">
        <v>8</v>
      </c>
      <c r="C67" s="234" t="s">
        <v>40</v>
      </c>
      <c r="D67" s="235"/>
      <c r="E67" s="235"/>
      <c r="F67" s="235"/>
      <c r="G67" s="235"/>
      <c r="H67" s="235"/>
      <c r="I67" s="165"/>
      <c r="J67" s="165"/>
    </row>
    <row r="68" spans="1:10" x14ac:dyDescent="0.2">
      <c r="A68" s="137">
        <v>110638</v>
      </c>
      <c r="B68" s="67"/>
      <c r="C68" s="219" t="s">
        <v>409</v>
      </c>
      <c r="D68" s="225"/>
      <c r="E68" s="225"/>
      <c r="F68" s="225"/>
      <c r="G68" s="225"/>
      <c r="H68" s="225"/>
      <c r="I68" s="137">
        <v>1137592</v>
      </c>
      <c r="J68" s="137">
        <v>654569</v>
      </c>
    </row>
    <row r="69" spans="1:10" x14ac:dyDescent="0.2">
      <c r="A69" s="137">
        <v>3174141</v>
      </c>
      <c r="B69" s="30"/>
      <c r="C69" s="219" t="s">
        <v>7</v>
      </c>
      <c r="D69" s="225"/>
      <c r="E69" s="225"/>
      <c r="F69" s="225"/>
      <c r="G69" s="225"/>
      <c r="H69" s="225"/>
      <c r="I69" s="137">
        <v>17159314</v>
      </c>
      <c r="J69" s="137">
        <v>2421457</v>
      </c>
    </row>
    <row r="70" spans="1:10" x14ac:dyDescent="0.2">
      <c r="A70" s="137">
        <v>2358769</v>
      </c>
      <c r="B70" s="30"/>
      <c r="C70" s="219" t="s">
        <v>410</v>
      </c>
      <c r="D70" s="225"/>
      <c r="E70" s="225"/>
      <c r="F70" s="225"/>
      <c r="G70" s="225"/>
      <c r="H70" s="225"/>
      <c r="I70" s="137">
        <v>31474130</v>
      </c>
      <c r="J70" s="137">
        <v>2893468</v>
      </c>
    </row>
    <row r="71" spans="1:10" x14ac:dyDescent="0.2">
      <c r="A71" s="137">
        <v>4952650</v>
      </c>
      <c r="B71" s="30"/>
      <c r="C71" s="219" t="s">
        <v>465</v>
      </c>
      <c r="D71" s="225"/>
      <c r="E71" s="225"/>
      <c r="F71" s="225"/>
      <c r="G71" s="225"/>
      <c r="H71" s="225"/>
      <c r="I71" s="137">
        <v>24244004</v>
      </c>
      <c r="J71" s="137">
        <v>5395774</v>
      </c>
    </row>
    <row r="72" spans="1:10" x14ac:dyDescent="0.2">
      <c r="A72" s="137">
        <v>1106001</v>
      </c>
      <c r="B72" s="30"/>
      <c r="C72" s="219" t="s">
        <v>260</v>
      </c>
      <c r="D72" s="225"/>
      <c r="E72" s="225"/>
      <c r="F72" s="225"/>
      <c r="G72" s="225"/>
      <c r="H72" s="225"/>
      <c r="I72" s="137">
        <v>3518744</v>
      </c>
      <c r="J72" s="137">
        <v>1055406</v>
      </c>
    </row>
    <row r="73" spans="1:10" x14ac:dyDescent="0.2">
      <c r="A73" s="137">
        <v>84869</v>
      </c>
      <c r="B73" s="115"/>
      <c r="C73" s="22" t="s">
        <v>457</v>
      </c>
      <c r="D73" s="76"/>
      <c r="E73" s="76"/>
      <c r="F73" s="76"/>
      <c r="G73" s="76"/>
      <c r="H73" s="76"/>
      <c r="I73" s="137">
        <v>2119586</v>
      </c>
      <c r="J73" s="137">
        <v>371110</v>
      </c>
    </row>
    <row r="74" spans="1:10" x14ac:dyDescent="0.2">
      <c r="A74" s="161">
        <f>SUM(A68:A73)</f>
        <v>11787068</v>
      </c>
      <c r="B74" s="358" t="s">
        <v>41</v>
      </c>
      <c r="C74" s="244"/>
      <c r="D74" s="244"/>
      <c r="E74" s="244"/>
      <c r="F74" s="244"/>
      <c r="G74" s="244"/>
      <c r="H74" s="244"/>
      <c r="I74" s="161">
        <f>SUM(I68:I73)</f>
        <v>79653370</v>
      </c>
      <c r="J74" s="161">
        <f>SUM(J68:J73)</f>
        <v>12791784</v>
      </c>
    </row>
    <row r="75" spans="1:10" x14ac:dyDescent="0.2">
      <c r="A75" s="165"/>
      <c r="B75" s="67">
        <v>9</v>
      </c>
      <c r="C75" s="234" t="s">
        <v>246</v>
      </c>
      <c r="D75" s="235"/>
      <c r="E75" s="235"/>
      <c r="F75" s="235"/>
      <c r="G75" s="235"/>
      <c r="H75" s="235"/>
      <c r="I75" s="165"/>
      <c r="J75" s="165"/>
    </row>
    <row r="76" spans="1:10" x14ac:dyDescent="0.2">
      <c r="A76" s="137">
        <v>47279</v>
      </c>
      <c r="B76" s="30"/>
      <c r="C76" s="219" t="s">
        <v>259</v>
      </c>
      <c r="D76" s="225"/>
      <c r="E76" s="225"/>
      <c r="F76" s="225"/>
      <c r="G76" s="225"/>
      <c r="H76" s="225"/>
      <c r="I76" s="137">
        <v>43857034</v>
      </c>
      <c r="J76" s="137">
        <v>870496</v>
      </c>
    </row>
    <row r="77" spans="1:10" x14ac:dyDescent="0.2">
      <c r="A77" s="137">
        <v>48610146</v>
      </c>
      <c r="B77" s="30"/>
      <c r="C77" s="219" t="s">
        <v>569</v>
      </c>
      <c r="D77" s="225"/>
      <c r="E77" s="225"/>
      <c r="F77" s="225"/>
      <c r="G77" s="225"/>
      <c r="H77" s="225"/>
      <c r="I77" s="137">
        <v>56372974</v>
      </c>
      <c r="J77" s="137">
        <v>21011253</v>
      </c>
    </row>
    <row r="78" spans="1:10" x14ac:dyDescent="0.2">
      <c r="A78" s="161">
        <f>SUM(A76:A77)</f>
        <v>48657425</v>
      </c>
      <c r="B78" s="358" t="s">
        <v>247</v>
      </c>
      <c r="C78" s="244"/>
      <c r="D78" s="244"/>
      <c r="E78" s="244"/>
      <c r="F78" s="244"/>
      <c r="G78" s="244"/>
      <c r="H78" s="244"/>
      <c r="I78" s="161">
        <f>SUM(I76:I77)</f>
        <v>100230008</v>
      </c>
      <c r="J78" s="161">
        <f>SUM(J76:J77)</f>
        <v>21881749</v>
      </c>
    </row>
    <row r="79" spans="1:10" x14ac:dyDescent="0.2">
      <c r="A79" s="165"/>
      <c r="B79" s="67">
        <v>10</v>
      </c>
      <c r="C79" s="234" t="s">
        <v>118</v>
      </c>
      <c r="D79" s="235"/>
      <c r="E79" s="235"/>
      <c r="F79" s="235"/>
      <c r="G79" s="235"/>
      <c r="H79" s="235"/>
      <c r="I79" s="165"/>
      <c r="J79" s="165"/>
    </row>
    <row r="80" spans="1:10" x14ac:dyDescent="0.2">
      <c r="A80" s="145">
        <v>5080943</v>
      </c>
      <c r="B80" s="31"/>
      <c r="C80" s="359" t="s">
        <v>526</v>
      </c>
      <c r="D80" s="360"/>
      <c r="E80" s="360"/>
      <c r="F80" s="360"/>
      <c r="G80" s="360"/>
      <c r="H80" s="360"/>
      <c r="I80" s="145">
        <v>27316900</v>
      </c>
      <c r="J80" s="145">
        <v>2770949</v>
      </c>
    </row>
    <row r="81" spans="1:10" ht="12.75" customHeight="1" x14ac:dyDescent="0.2">
      <c r="A81" s="138">
        <v>0</v>
      </c>
      <c r="B81" s="31"/>
      <c r="C81" s="384" t="s">
        <v>565</v>
      </c>
      <c r="D81" s="384"/>
      <c r="E81" s="384"/>
      <c r="F81" s="384"/>
      <c r="G81" s="384"/>
      <c r="H81" s="385"/>
      <c r="I81" s="138">
        <v>0</v>
      </c>
      <c r="J81" s="145">
        <v>2814956</v>
      </c>
    </row>
    <row r="82" spans="1:10" x14ac:dyDescent="0.2">
      <c r="A82" s="161">
        <f>SUM(A80)</f>
        <v>5080943</v>
      </c>
      <c r="B82" s="358" t="s">
        <v>248</v>
      </c>
      <c r="C82" s="244"/>
      <c r="D82" s="244"/>
      <c r="E82" s="244"/>
      <c r="F82" s="244"/>
      <c r="G82" s="244"/>
      <c r="H82" s="244"/>
      <c r="I82" s="161">
        <f>SUM(I80)</f>
        <v>27316900</v>
      </c>
      <c r="J82" s="161">
        <f>SUM(J80:J81)</f>
        <v>5585905</v>
      </c>
    </row>
    <row r="83" spans="1:10" x14ac:dyDescent="0.2">
      <c r="A83" s="165"/>
      <c r="B83" s="61">
        <v>11</v>
      </c>
      <c r="C83" s="234" t="s">
        <v>46</v>
      </c>
      <c r="D83" s="234"/>
      <c r="E83" s="234"/>
      <c r="F83" s="234"/>
      <c r="G83" s="234"/>
      <c r="H83" s="234"/>
      <c r="I83" s="165"/>
      <c r="J83" s="165"/>
    </row>
    <row r="84" spans="1:10" x14ac:dyDescent="0.2">
      <c r="A84" s="137">
        <v>2257167</v>
      </c>
      <c r="B84" s="355" t="s">
        <v>254</v>
      </c>
      <c r="C84" s="366"/>
      <c r="D84" s="366"/>
      <c r="E84" s="366"/>
      <c r="F84" s="366"/>
      <c r="G84" s="366"/>
      <c r="H84" s="366"/>
      <c r="I84" s="137">
        <v>10663619</v>
      </c>
      <c r="J84" s="137">
        <v>1382583</v>
      </c>
    </row>
    <row r="85" spans="1:10" x14ac:dyDescent="0.2">
      <c r="A85" s="161">
        <f>SUM(A84)</f>
        <v>2257167</v>
      </c>
      <c r="B85" s="358" t="s">
        <v>47</v>
      </c>
      <c r="C85" s="244"/>
      <c r="D85" s="244"/>
      <c r="E85" s="244"/>
      <c r="F85" s="244"/>
      <c r="G85" s="244"/>
      <c r="H85" s="244"/>
      <c r="I85" s="161">
        <f>SUM(I84)</f>
        <v>10663619</v>
      </c>
      <c r="J85" s="161">
        <f>SUM(J84)</f>
        <v>1382583</v>
      </c>
    </row>
    <row r="86" spans="1:10" x14ac:dyDescent="0.2">
      <c r="A86" s="165"/>
      <c r="B86" s="67">
        <v>12</v>
      </c>
      <c r="C86" s="234" t="s">
        <v>120</v>
      </c>
      <c r="D86" s="235"/>
      <c r="E86" s="235"/>
      <c r="F86" s="235"/>
      <c r="G86" s="235"/>
      <c r="H86" s="235"/>
      <c r="I86" s="165"/>
      <c r="J86" s="165"/>
    </row>
    <row r="87" spans="1:10" x14ac:dyDescent="0.2">
      <c r="A87" s="137">
        <v>169983691</v>
      </c>
      <c r="B87" s="30"/>
      <c r="C87" s="219" t="s">
        <v>417</v>
      </c>
      <c r="D87" s="225"/>
      <c r="E87" s="225"/>
      <c r="F87" s="225"/>
      <c r="G87" s="225"/>
      <c r="H87" s="225"/>
      <c r="I87" s="137">
        <v>479858745</v>
      </c>
      <c r="J87" s="137">
        <v>262708644</v>
      </c>
    </row>
    <row r="88" spans="1:10" x14ac:dyDescent="0.2">
      <c r="A88" s="137">
        <v>265530</v>
      </c>
      <c r="B88" s="30"/>
      <c r="C88" s="219" t="s">
        <v>418</v>
      </c>
      <c r="D88" s="225"/>
      <c r="E88" s="225"/>
      <c r="F88" s="225"/>
      <c r="G88" s="225"/>
      <c r="H88" s="225"/>
      <c r="I88" s="137">
        <v>1032274</v>
      </c>
      <c r="J88" s="137">
        <v>78237</v>
      </c>
    </row>
    <row r="89" spans="1:10" x14ac:dyDescent="0.2">
      <c r="A89" s="138">
        <v>0</v>
      </c>
      <c r="B89" s="30"/>
      <c r="C89" s="11" t="s">
        <v>482</v>
      </c>
      <c r="D89" s="76"/>
      <c r="E89" s="76"/>
      <c r="F89" s="76"/>
      <c r="G89" s="76"/>
      <c r="H89" s="76"/>
      <c r="I89" s="137">
        <v>2190000</v>
      </c>
      <c r="J89" s="175">
        <v>1467624</v>
      </c>
    </row>
    <row r="90" spans="1:10" x14ac:dyDescent="0.2">
      <c r="A90" s="161">
        <f>SUM(A87:A89)</f>
        <v>170249221</v>
      </c>
      <c r="B90" s="358" t="s">
        <v>249</v>
      </c>
      <c r="C90" s="244"/>
      <c r="D90" s="244"/>
      <c r="E90" s="244"/>
      <c r="F90" s="244"/>
      <c r="G90" s="244"/>
      <c r="H90" s="244"/>
      <c r="I90" s="161">
        <f>SUM(I87:I89)</f>
        <v>483081019</v>
      </c>
      <c r="J90" s="161">
        <f>SUM(J87:J89)</f>
        <v>264254505</v>
      </c>
    </row>
    <row r="91" spans="1:10" x14ac:dyDescent="0.2">
      <c r="A91" s="165"/>
      <c r="B91" s="67">
        <v>13</v>
      </c>
      <c r="C91" s="234" t="s">
        <v>50</v>
      </c>
      <c r="D91" s="235"/>
      <c r="E91" s="235"/>
      <c r="F91" s="235"/>
      <c r="G91" s="235"/>
      <c r="H91" s="235"/>
      <c r="I91" s="184"/>
      <c r="J91" s="165"/>
    </row>
    <row r="92" spans="1:10" x14ac:dyDescent="0.2">
      <c r="A92" s="137">
        <v>1283971</v>
      </c>
      <c r="B92" s="30"/>
      <c r="C92" s="219" t="s">
        <v>8</v>
      </c>
      <c r="D92" s="225"/>
      <c r="E92" s="225"/>
      <c r="F92" s="225"/>
      <c r="G92" s="225"/>
      <c r="H92" s="225"/>
      <c r="I92" s="137">
        <v>7971229</v>
      </c>
      <c r="J92" s="137">
        <v>2062260</v>
      </c>
    </row>
    <row r="93" spans="1:10" x14ac:dyDescent="0.2">
      <c r="A93" s="138">
        <v>0</v>
      </c>
      <c r="B93" s="30"/>
      <c r="C93" s="219" t="s">
        <v>255</v>
      </c>
      <c r="D93" s="225"/>
      <c r="E93" s="225"/>
      <c r="F93" s="225"/>
      <c r="G93" s="225"/>
      <c r="H93" s="225"/>
      <c r="I93" s="137">
        <v>688829</v>
      </c>
      <c r="J93" s="175">
        <v>91264</v>
      </c>
    </row>
    <row r="94" spans="1:10" x14ac:dyDescent="0.2">
      <c r="A94" s="138">
        <v>0</v>
      </c>
      <c r="B94" s="30"/>
      <c r="C94" s="219" t="s">
        <v>256</v>
      </c>
      <c r="D94" s="225"/>
      <c r="E94" s="225"/>
      <c r="F94" s="225"/>
      <c r="G94" s="225"/>
      <c r="H94" s="225"/>
      <c r="I94" s="137">
        <v>4511</v>
      </c>
      <c r="J94" s="138">
        <v>0</v>
      </c>
    </row>
    <row r="95" spans="1:10" x14ac:dyDescent="0.2">
      <c r="A95" s="138">
        <v>0</v>
      </c>
      <c r="B95" s="66"/>
      <c r="C95" s="227" t="s">
        <v>516</v>
      </c>
      <c r="D95" s="227"/>
      <c r="E95" s="227"/>
      <c r="F95" s="227"/>
      <c r="G95" s="227"/>
      <c r="H95" s="228"/>
      <c r="I95" s="137">
        <v>380000</v>
      </c>
      <c r="J95" s="175">
        <v>12000</v>
      </c>
    </row>
    <row r="96" spans="1:10" x14ac:dyDescent="0.2">
      <c r="A96" s="175">
        <v>856606</v>
      </c>
      <c r="B96" s="66"/>
      <c r="C96" s="11" t="s">
        <v>508</v>
      </c>
      <c r="D96" s="76"/>
      <c r="E96" s="76"/>
      <c r="F96" s="76"/>
      <c r="G96" s="76"/>
      <c r="H96" s="76"/>
      <c r="I96" s="175">
        <v>22469297</v>
      </c>
      <c r="J96" s="175">
        <v>2309773</v>
      </c>
    </row>
    <row r="97" spans="1:10" x14ac:dyDescent="0.2">
      <c r="A97" s="137">
        <v>13039711</v>
      </c>
      <c r="B97" s="66"/>
      <c r="C97" s="219" t="s">
        <v>21</v>
      </c>
      <c r="D97" s="225"/>
      <c r="E97" s="225"/>
      <c r="F97" s="225"/>
      <c r="G97" s="225"/>
      <c r="H97" s="225"/>
      <c r="I97" s="137">
        <v>92441865</v>
      </c>
      <c r="J97" s="137">
        <v>41199513</v>
      </c>
    </row>
    <row r="98" spans="1:10" x14ac:dyDescent="0.2">
      <c r="A98" s="137">
        <v>10357898</v>
      </c>
      <c r="B98" s="66"/>
      <c r="C98" s="11" t="s">
        <v>459</v>
      </c>
      <c r="D98" s="76"/>
      <c r="E98" s="76"/>
      <c r="F98" s="76"/>
      <c r="G98" s="76"/>
      <c r="H98" s="76"/>
      <c r="I98" s="137">
        <v>88814857</v>
      </c>
      <c r="J98" s="137">
        <v>22783747</v>
      </c>
    </row>
    <row r="99" spans="1:10" x14ac:dyDescent="0.2">
      <c r="A99" s="161">
        <f>SUM(A92:A98)</f>
        <v>25538186</v>
      </c>
      <c r="B99" s="358" t="s">
        <v>51</v>
      </c>
      <c r="C99" s="244"/>
      <c r="D99" s="244"/>
      <c r="E99" s="244"/>
      <c r="F99" s="244"/>
      <c r="G99" s="244"/>
      <c r="H99" s="244"/>
      <c r="I99" s="161">
        <f>SUM(I92:I98)</f>
        <v>212770588</v>
      </c>
      <c r="J99" s="161">
        <f>SUM(J92:J98)</f>
        <v>68458557</v>
      </c>
    </row>
    <row r="100" spans="1:10" x14ac:dyDescent="0.2">
      <c r="A100" s="161">
        <f>SUM(A99+A90+A85+A82+A78+A74+A57+A44+A39+A36+A28+A22)</f>
        <v>576363883</v>
      </c>
      <c r="B100" s="358" t="s">
        <v>125</v>
      </c>
      <c r="C100" s="244"/>
      <c r="D100" s="244"/>
      <c r="E100" s="244"/>
      <c r="F100" s="244"/>
      <c r="G100" s="244"/>
      <c r="H100" s="244"/>
      <c r="I100" s="161">
        <f>SUM(I99+I90+I85+I82+I78+I74+I57+I44+I39+I36+I28+I22)</f>
        <v>2270229901</v>
      </c>
      <c r="J100" s="161">
        <f>SUM(J99+J90+J85+J82+J78+J74+J57+J44+J39+J36+J28+J22)</f>
        <v>800215567</v>
      </c>
    </row>
    <row r="101" spans="1:10" x14ac:dyDescent="0.2">
      <c r="A101" s="166">
        <v>0</v>
      </c>
      <c r="B101" s="174" t="s">
        <v>252</v>
      </c>
      <c r="C101" s="173"/>
      <c r="D101" s="173"/>
      <c r="E101" s="173"/>
      <c r="F101" s="173"/>
      <c r="G101" s="173"/>
      <c r="H101" s="173"/>
      <c r="I101" s="161">
        <v>500000000</v>
      </c>
      <c r="J101" s="166">
        <v>0</v>
      </c>
    </row>
    <row r="102" spans="1:10" x14ac:dyDescent="0.2">
      <c r="A102" s="357"/>
      <c r="B102" s="357"/>
      <c r="C102" s="357"/>
      <c r="D102" s="357"/>
      <c r="E102" s="357"/>
      <c r="F102" s="357"/>
      <c r="G102" s="357"/>
      <c r="H102" s="357"/>
      <c r="I102" s="357"/>
      <c r="J102" s="357"/>
    </row>
  </sheetData>
  <mergeCells count="96">
    <mergeCell ref="C93:H93"/>
    <mergeCell ref="A102:J102"/>
    <mergeCell ref="C94:H94"/>
    <mergeCell ref="C97:H97"/>
    <mergeCell ref="B99:H99"/>
    <mergeCell ref="B100:H100"/>
    <mergeCell ref="C95:H95"/>
    <mergeCell ref="C86:H86"/>
    <mergeCell ref="C87:H87"/>
    <mergeCell ref="C88:H88"/>
    <mergeCell ref="B90:H90"/>
    <mergeCell ref="C91:H91"/>
    <mergeCell ref="C92:H92"/>
    <mergeCell ref="C80:H80"/>
    <mergeCell ref="B82:H82"/>
    <mergeCell ref="C83:H83"/>
    <mergeCell ref="B84:H84"/>
    <mergeCell ref="C81:H81"/>
    <mergeCell ref="B85:H85"/>
    <mergeCell ref="B74:H74"/>
    <mergeCell ref="C75:H75"/>
    <mergeCell ref="C76:H76"/>
    <mergeCell ref="C77:H77"/>
    <mergeCell ref="B78:H78"/>
    <mergeCell ref="C79:H79"/>
    <mergeCell ref="C67:H67"/>
    <mergeCell ref="C68:H68"/>
    <mergeCell ref="C69:H69"/>
    <mergeCell ref="C70:H70"/>
    <mergeCell ref="C71:H71"/>
    <mergeCell ref="C72:H72"/>
    <mergeCell ref="A61:J61"/>
    <mergeCell ref="A62:J62"/>
    <mergeCell ref="I63:J63"/>
    <mergeCell ref="A64:A66"/>
    <mergeCell ref="B64:H66"/>
    <mergeCell ref="I64:J64"/>
    <mergeCell ref="I65:I66"/>
    <mergeCell ref="J65:J66"/>
    <mergeCell ref="C54:H54"/>
    <mergeCell ref="C55:H55"/>
    <mergeCell ref="C56:H56"/>
    <mergeCell ref="B57:H57"/>
    <mergeCell ref="C58:H58"/>
    <mergeCell ref="A60:E60"/>
    <mergeCell ref="C48:H48"/>
    <mergeCell ref="C49:H49"/>
    <mergeCell ref="C50:H50"/>
    <mergeCell ref="C51:H51"/>
    <mergeCell ref="C52:H52"/>
    <mergeCell ref="C53:H53"/>
    <mergeCell ref="C42:H42"/>
    <mergeCell ref="C43:H43"/>
    <mergeCell ref="B44:H44"/>
    <mergeCell ref="C45:H45"/>
    <mergeCell ref="C46:H46"/>
    <mergeCell ref="C47:H47"/>
    <mergeCell ref="B36:H36"/>
    <mergeCell ref="C37:H37"/>
    <mergeCell ref="C38:H38"/>
    <mergeCell ref="B39:H39"/>
    <mergeCell ref="C40:H40"/>
    <mergeCell ref="C41:H41"/>
    <mergeCell ref="C29:H29"/>
    <mergeCell ref="C30:H30"/>
    <mergeCell ref="C31:H31"/>
    <mergeCell ref="C32:H32"/>
    <mergeCell ref="C33:H33"/>
    <mergeCell ref="C35:H35"/>
    <mergeCell ref="C23:H23"/>
    <mergeCell ref="C24:H24"/>
    <mergeCell ref="C25:H25"/>
    <mergeCell ref="C26:H26"/>
    <mergeCell ref="C27:H27"/>
    <mergeCell ref="B28:H28"/>
    <mergeCell ref="C14:H14"/>
    <mergeCell ref="C15:H15"/>
    <mergeCell ref="C16:H16"/>
    <mergeCell ref="C18:H18"/>
    <mergeCell ref="C21:H21"/>
    <mergeCell ref="B22:H22"/>
    <mergeCell ref="C8:H8"/>
    <mergeCell ref="C9:H9"/>
    <mergeCell ref="C10:H10"/>
    <mergeCell ref="C11:H11"/>
    <mergeCell ref="C12:H12"/>
    <mergeCell ref="C13:H13"/>
    <mergeCell ref="A1:E1"/>
    <mergeCell ref="A2:J2"/>
    <mergeCell ref="A3:J3"/>
    <mergeCell ref="I4:J4"/>
    <mergeCell ref="A5:A7"/>
    <mergeCell ref="B5:H7"/>
    <mergeCell ref="I5:J5"/>
    <mergeCell ref="I6:I7"/>
    <mergeCell ref="J6:J7"/>
  </mergeCells>
  <phoneticPr fontId="0" type="noConversion"/>
  <pageMargins left="0.35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93"/>
  <sheetViews>
    <sheetView topLeftCell="A16" workbookViewId="0">
      <selection activeCell="J92" sqref="J92"/>
    </sheetView>
  </sheetViews>
  <sheetFormatPr defaultRowHeight="12.75" x14ac:dyDescent="0.2"/>
  <cols>
    <col min="1" max="1" width="9.42578125" customWidth="1"/>
    <col min="2" max="2" width="5.140625" customWidth="1"/>
    <col min="5" max="5" width="8.28515625" customWidth="1"/>
    <col min="6" max="6" width="7.7109375" customWidth="1"/>
    <col min="7" max="7" width="7" customWidth="1"/>
    <col min="8" max="8" width="7.7109375" customWidth="1"/>
    <col min="9" max="9" width="1.28515625" customWidth="1"/>
    <col min="10" max="11" width="10.7109375" customWidth="1"/>
  </cols>
  <sheetData>
    <row r="1" spans="1:11" x14ac:dyDescent="0.2">
      <c r="A1" s="248" t="s">
        <v>490</v>
      </c>
      <c r="B1" s="248"/>
      <c r="C1" s="235"/>
      <c r="D1" s="235"/>
      <c r="E1" s="235"/>
      <c r="F1" s="11"/>
      <c r="G1" s="11"/>
      <c r="H1" s="11"/>
      <c r="I1" s="11"/>
      <c r="J1" s="2"/>
      <c r="K1" s="2"/>
    </row>
    <row r="2" spans="1:11" x14ac:dyDescent="0.2">
      <c r="A2" s="40"/>
      <c r="B2" s="40"/>
      <c r="C2" s="32"/>
      <c r="D2" s="32"/>
      <c r="E2" s="32"/>
      <c r="F2" s="11"/>
      <c r="G2" s="11"/>
      <c r="H2" s="11"/>
      <c r="I2" s="11"/>
      <c r="J2" s="2"/>
      <c r="K2" s="2"/>
    </row>
    <row r="3" spans="1:11" ht="15.75" x14ac:dyDescent="0.25">
      <c r="A3" s="199" t="s">
        <v>512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1" ht="15.75" x14ac:dyDescent="0.25">
      <c r="A4" s="200" t="s">
        <v>570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1:1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x14ac:dyDescent="0.2">
      <c r="A6" s="8"/>
      <c r="B6" s="8"/>
      <c r="C6" s="8"/>
      <c r="D6" s="8"/>
      <c r="E6" s="8"/>
      <c r="F6" s="8"/>
      <c r="G6" s="8"/>
      <c r="H6" s="8"/>
      <c r="I6" s="8"/>
      <c r="J6" s="253" t="s">
        <v>9</v>
      </c>
      <c r="K6" s="253"/>
    </row>
    <row r="7" spans="1:11" x14ac:dyDescent="0.2">
      <c r="A7" s="202" t="s">
        <v>504</v>
      </c>
      <c r="B7" s="205" t="s">
        <v>0</v>
      </c>
      <c r="C7" s="206"/>
      <c r="D7" s="206"/>
      <c r="E7" s="206"/>
      <c r="F7" s="206"/>
      <c r="G7" s="206"/>
      <c r="H7" s="206"/>
      <c r="I7" s="207"/>
      <c r="J7" s="249" t="s">
        <v>518</v>
      </c>
      <c r="K7" s="215"/>
    </row>
    <row r="8" spans="1:11" x14ac:dyDescent="0.2">
      <c r="A8" s="203"/>
      <c r="B8" s="208"/>
      <c r="C8" s="209"/>
      <c r="D8" s="209"/>
      <c r="E8" s="209"/>
      <c r="F8" s="209"/>
      <c r="G8" s="209"/>
      <c r="H8" s="209"/>
      <c r="I8" s="210"/>
      <c r="J8" s="216" t="s">
        <v>266</v>
      </c>
      <c r="K8" s="202" t="s">
        <v>519</v>
      </c>
    </row>
    <row r="9" spans="1:11" ht="20.25" customHeight="1" x14ac:dyDescent="0.2">
      <c r="A9" s="204"/>
      <c r="B9" s="211"/>
      <c r="C9" s="212"/>
      <c r="D9" s="212"/>
      <c r="E9" s="212"/>
      <c r="F9" s="212"/>
      <c r="G9" s="212"/>
      <c r="H9" s="212"/>
      <c r="I9" s="213"/>
      <c r="J9" s="217"/>
      <c r="K9" s="218"/>
    </row>
    <row r="10" spans="1:11" x14ac:dyDescent="0.2">
      <c r="A10" s="43"/>
      <c r="B10" s="62">
        <v>1</v>
      </c>
      <c r="C10" s="222" t="s">
        <v>426</v>
      </c>
      <c r="D10" s="223"/>
      <c r="E10" s="223"/>
      <c r="F10" s="223"/>
      <c r="G10" s="223"/>
      <c r="H10" s="223"/>
      <c r="I10" s="223"/>
      <c r="J10" s="43"/>
      <c r="K10" s="43"/>
    </row>
    <row r="11" spans="1:11" x14ac:dyDescent="0.2">
      <c r="A11" s="9">
        <v>15252</v>
      </c>
      <c r="B11" s="10"/>
      <c r="C11" s="250" t="s">
        <v>427</v>
      </c>
      <c r="D11" s="251"/>
      <c r="E11" s="251"/>
      <c r="F11" s="251"/>
      <c r="G11" s="251"/>
      <c r="H11" s="251"/>
      <c r="I11" s="252"/>
      <c r="J11" s="12">
        <v>2957825</v>
      </c>
      <c r="K11" s="9">
        <v>429095</v>
      </c>
    </row>
    <row r="12" spans="1:11" x14ac:dyDescent="0.2">
      <c r="A12" s="88">
        <v>0</v>
      </c>
      <c r="B12" s="10"/>
      <c r="C12" s="219" t="s">
        <v>168</v>
      </c>
      <c r="D12" s="220"/>
      <c r="E12" s="220"/>
      <c r="F12" s="220"/>
      <c r="G12" s="220"/>
      <c r="H12" s="220"/>
      <c r="I12" s="221"/>
      <c r="J12" s="12">
        <v>40431548</v>
      </c>
      <c r="K12" s="187">
        <v>342540</v>
      </c>
    </row>
    <row r="13" spans="1:11" x14ac:dyDescent="0.2">
      <c r="A13" s="9">
        <v>13337</v>
      </c>
      <c r="B13" s="10"/>
      <c r="C13" s="219" t="s">
        <v>428</v>
      </c>
      <c r="D13" s="220"/>
      <c r="E13" s="220"/>
      <c r="F13" s="220"/>
      <c r="G13" s="220"/>
      <c r="H13" s="220"/>
      <c r="I13" s="221"/>
      <c r="J13" s="12">
        <v>1034973</v>
      </c>
      <c r="K13" s="9">
        <v>67342</v>
      </c>
    </row>
    <row r="14" spans="1:11" x14ac:dyDescent="0.2">
      <c r="A14" s="9">
        <v>3927708</v>
      </c>
      <c r="B14" s="10"/>
      <c r="C14" s="219" t="s">
        <v>429</v>
      </c>
      <c r="D14" s="220"/>
      <c r="E14" s="220"/>
      <c r="F14" s="220"/>
      <c r="G14" s="220"/>
      <c r="H14" s="220"/>
      <c r="I14" s="221"/>
      <c r="J14" s="12">
        <v>6556076</v>
      </c>
      <c r="K14" s="9">
        <v>3862575</v>
      </c>
    </row>
    <row r="15" spans="1:11" x14ac:dyDescent="0.2">
      <c r="A15" s="9">
        <v>882570</v>
      </c>
      <c r="B15" s="10"/>
      <c r="C15" s="219" t="s">
        <v>430</v>
      </c>
      <c r="D15" s="219"/>
      <c r="E15" s="219"/>
      <c r="F15" s="219"/>
      <c r="G15" s="219"/>
      <c r="H15" s="219"/>
      <c r="I15" s="221"/>
      <c r="J15" s="12">
        <v>21395522</v>
      </c>
      <c r="K15" s="9">
        <v>2815923</v>
      </c>
    </row>
    <row r="16" spans="1:11" x14ac:dyDescent="0.2">
      <c r="A16" s="9">
        <v>3886622</v>
      </c>
      <c r="B16" s="10"/>
      <c r="C16" s="219" t="s">
        <v>487</v>
      </c>
      <c r="D16" s="220"/>
      <c r="E16" s="220"/>
      <c r="F16" s="220"/>
      <c r="G16" s="220"/>
      <c r="H16" s="220"/>
      <c r="I16" s="221"/>
      <c r="J16" s="12">
        <v>18549207</v>
      </c>
      <c r="K16" s="9">
        <v>1107268</v>
      </c>
    </row>
    <row r="17" spans="1:11" x14ac:dyDescent="0.2">
      <c r="A17" s="39">
        <f>SUM(A11:A16)</f>
        <v>8725489</v>
      </c>
      <c r="B17" s="243" t="s">
        <v>431</v>
      </c>
      <c r="C17" s="244"/>
      <c r="D17" s="244"/>
      <c r="E17" s="244"/>
      <c r="F17" s="244"/>
      <c r="G17" s="244"/>
      <c r="H17" s="244"/>
      <c r="I17" s="245"/>
      <c r="J17" s="39">
        <f>SUM(J11:J16)</f>
        <v>90925151</v>
      </c>
      <c r="K17" s="39">
        <f>SUM(K11:K16)</f>
        <v>8624743</v>
      </c>
    </row>
    <row r="18" spans="1:11" x14ac:dyDescent="0.2">
      <c r="A18" s="9"/>
      <c r="B18" s="61">
        <v>2</v>
      </c>
      <c r="C18" s="234" t="s">
        <v>432</v>
      </c>
      <c r="D18" s="246"/>
      <c r="E18" s="246"/>
      <c r="F18" s="246"/>
      <c r="G18" s="246"/>
      <c r="H18" s="246"/>
      <c r="I18" s="247"/>
      <c r="J18" s="12"/>
      <c r="K18" s="9"/>
    </row>
    <row r="19" spans="1:11" x14ac:dyDescent="0.2">
      <c r="A19" s="9">
        <v>13816915</v>
      </c>
      <c r="B19" s="10"/>
      <c r="C19" s="219" t="s">
        <v>135</v>
      </c>
      <c r="D19" s="220"/>
      <c r="E19" s="220"/>
      <c r="F19" s="220"/>
      <c r="G19" s="220"/>
      <c r="H19" s="220"/>
      <c r="I19" s="221"/>
      <c r="J19" s="12">
        <v>91783097</v>
      </c>
      <c r="K19" s="9">
        <v>18540109</v>
      </c>
    </row>
    <row r="20" spans="1:11" x14ac:dyDescent="0.2">
      <c r="A20" s="9">
        <v>712549</v>
      </c>
      <c r="B20" s="10"/>
      <c r="C20" s="219" t="s">
        <v>433</v>
      </c>
      <c r="D20" s="220"/>
      <c r="E20" s="220"/>
      <c r="F20" s="220"/>
      <c r="G20" s="220"/>
      <c r="H20" s="220"/>
      <c r="I20" s="221"/>
      <c r="J20" s="12">
        <v>3423672</v>
      </c>
      <c r="K20" s="9">
        <v>1422164</v>
      </c>
    </row>
    <row r="21" spans="1:11" x14ac:dyDescent="0.2">
      <c r="A21" s="9">
        <v>459614</v>
      </c>
      <c r="B21" s="10"/>
      <c r="C21" s="219" t="s">
        <v>434</v>
      </c>
      <c r="D21" s="220"/>
      <c r="E21" s="220"/>
      <c r="F21" s="220"/>
      <c r="G21" s="220"/>
      <c r="H21" s="220"/>
      <c r="I21" s="221"/>
      <c r="J21" s="9">
        <v>830659</v>
      </c>
      <c r="K21" s="9">
        <v>423341</v>
      </c>
    </row>
    <row r="22" spans="1:11" x14ac:dyDescent="0.2">
      <c r="A22" s="9">
        <v>82915543</v>
      </c>
      <c r="B22" s="10"/>
      <c r="C22" s="219" t="s">
        <v>137</v>
      </c>
      <c r="D22" s="220"/>
      <c r="E22" s="220"/>
      <c r="F22" s="220"/>
      <c r="G22" s="220"/>
      <c r="H22" s="220"/>
      <c r="I22" s="221"/>
      <c r="J22" s="12">
        <v>266920574</v>
      </c>
      <c r="K22" s="9">
        <v>77740452</v>
      </c>
    </row>
    <row r="23" spans="1:11" x14ac:dyDescent="0.2">
      <c r="A23" s="9">
        <v>287647</v>
      </c>
      <c r="B23" s="10"/>
      <c r="C23" s="227" t="s">
        <v>435</v>
      </c>
      <c r="D23" s="227"/>
      <c r="E23" s="227"/>
      <c r="F23" s="227"/>
      <c r="G23" s="227"/>
      <c r="H23" s="227"/>
      <c r="I23" s="228"/>
      <c r="J23" s="12">
        <v>3238232</v>
      </c>
      <c r="K23" s="9">
        <v>1545861</v>
      </c>
    </row>
    <row r="24" spans="1:11" x14ac:dyDescent="0.2">
      <c r="A24" s="9">
        <v>11533994</v>
      </c>
      <c r="B24" s="10"/>
      <c r="C24" s="219" t="s">
        <v>436</v>
      </c>
      <c r="D24" s="220"/>
      <c r="E24" s="220"/>
      <c r="F24" s="220"/>
      <c r="G24" s="220"/>
      <c r="H24" s="220"/>
      <c r="I24" s="221"/>
      <c r="J24" s="12">
        <v>85646668</v>
      </c>
      <c r="K24" s="9">
        <v>23414505</v>
      </c>
    </row>
    <row r="25" spans="1:11" x14ac:dyDescent="0.2">
      <c r="A25" s="37">
        <f>SUM(A19:A24)</f>
        <v>109726262</v>
      </c>
      <c r="B25" s="243" t="s">
        <v>437</v>
      </c>
      <c r="C25" s="244"/>
      <c r="D25" s="244"/>
      <c r="E25" s="244"/>
      <c r="F25" s="244"/>
      <c r="G25" s="244"/>
      <c r="H25" s="244"/>
      <c r="I25" s="245"/>
      <c r="J25" s="37">
        <f>SUM(J19:J24)</f>
        <v>451842902</v>
      </c>
      <c r="K25" s="37">
        <f>SUM(K19:K24)</f>
        <v>123086432</v>
      </c>
    </row>
    <row r="26" spans="1:11" x14ac:dyDescent="0.2">
      <c r="A26" s="12"/>
      <c r="B26" s="61">
        <v>3</v>
      </c>
      <c r="C26" s="234" t="s">
        <v>438</v>
      </c>
      <c r="D26" s="246"/>
      <c r="E26" s="246"/>
      <c r="F26" s="246"/>
      <c r="G26" s="246"/>
      <c r="H26" s="246"/>
      <c r="I26" s="247"/>
      <c r="J26" s="12"/>
      <c r="K26" s="12"/>
    </row>
    <row r="27" spans="1:11" x14ac:dyDescent="0.2">
      <c r="A27" s="12">
        <v>66115932</v>
      </c>
      <c r="B27" s="61"/>
      <c r="C27" s="219" t="s">
        <v>439</v>
      </c>
      <c r="D27" s="220"/>
      <c r="E27" s="220"/>
      <c r="F27" s="220"/>
      <c r="G27" s="220"/>
      <c r="H27" s="220"/>
      <c r="I27" s="221"/>
      <c r="J27" s="12">
        <v>186944316</v>
      </c>
      <c r="K27" s="12">
        <v>66278718</v>
      </c>
    </row>
    <row r="28" spans="1:11" x14ac:dyDescent="0.2">
      <c r="A28" s="12">
        <v>15564338</v>
      </c>
      <c r="B28" s="61"/>
      <c r="C28" s="219" t="s">
        <v>440</v>
      </c>
      <c r="D28" s="220"/>
      <c r="E28" s="220"/>
      <c r="F28" s="220"/>
      <c r="G28" s="220"/>
      <c r="H28" s="220"/>
      <c r="I28" s="221"/>
      <c r="J28" s="12">
        <v>49657973</v>
      </c>
      <c r="K28" s="12">
        <v>13698215</v>
      </c>
    </row>
    <row r="29" spans="1:11" x14ac:dyDescent="0.2">
      <c r="A29" s="9">
        <v>8176514</v>
      </c>
      <c r="B29" s="10"/>
      <c r="C29" s="219" t="s">
        <v>441</v>
      </c>
      <c r="D29" s="220"/>
      <c r="E29" s="220"/>
      <c r="F29" s="220"/>
      <c r="G29" s="220"/>
      <c r="H29" s="220"/>
      <c r="I29" s="221"/>
      <c r="J29" s="12">
        <v>89844352</v>
      </c>
      <c r="K29" s="9">
        <v>17449624</v>
      </c>
    </row>
    <row r="30" spans="1:11" x14ac:dyDescent="0.2">
      <c r="A30" s="9">
        <v>10986736</v>
      </c>
      <c r="B30" s="10"/>
      <c r="C30" s="219" t="s">
        <v>442</v>
      </c>
      <c r="D30" s="220"/>
      <c r="E30" s="220"/>
      <c r="F30" s="220"/>
      <c r="G30" s="220"/>
      <c r="H30" s="220"/>
      <c r="I30" s="221"/>
      <c r="J30" s="12">
        <v>107468814</v>
      </c>
      <c r="K30" s="9">
        <v>19716369</v>
      </c>
    </row>
    <row r="31" spans="1:11" x14ac:dyDescent="0.2">
      <c r="A31" s="12">
        <v>755905</v>
      </c>
      <c r="B31" s="10"/>
      <c r="C31" s="219" t="s">
        <v>443</v>
      </c>
      <c r="D31" s="220"/>
      <c r="E31" s="220"/>
      <c r="F31" s="220"/>
      <c r="G31" s="220"/>
      <c r="H31" s="220"/>
      <c r="I31" s="221"/>
      <c r="J31" s="9">
        <v>6632850</v>
      </c>
      <c r="K31" s="12">
        <v>512870</v>
      </c>
    </row>
    <row r="32" spans="1:11" x14ac:dyDescent="0.2">
      <c r="A32" s="9">
        <v>5056183</v>
      </c>
      <c r="B32" s="10"/>
      <c r="C32" s="386" t="s">
        <v>444</v>
      </c>
      <c r="D32" s="386"/>
      <c r="E32" s="386"/>
      <c r="F32" s="386"/>
      <c r="G32" s="386"/>
      <c r="H32" s="386"/>
      <c r="I32" s="387"/>
      <c r="J32" s="12">
        <v>24225345</v>
      </c>
      <c r="K32" s="9">
        <v>5213932</v>
      </c>
    </row>
    <row r="33" spans="1:11" x14ac:dyDescent="0.2">
      <c r="A33" s="37">
        <f>SUM(A27:A32)</f>
        <v>106655608</v>
      </c>
      <c r="B33" s="243" t="s">
        <v>445</v>
      </c>
      <c r="C33" s="244"/>
      <c r="D33" s="244"/>
      <c r="E33" s="244"/>
      <c r="F33" s="244"/>
      <c r="G33" s="244"/>
      <c r="H33" s="244"/>
      <c r="I33" s="245"/>
      <c r="J33" s="37">
        <f>SUM(J27:J32)</f>
        <v>464773650</v>
      </c>
      <c r="K33" s="37">
        <f>SUM(K27:K32)</f>
        <v>122869728</v>
      </c>
    </row>
    <row r="34" spans="1:11" x14ac:dyDescent="0.2">
      <c r="A34" s="14"/>
      <c r="B34" s="61">
        <v>4</v>
      </c>
      <c r="C34" s="234" t="s">
        <v>446</v>
      </c>
      <c r="D34" s="234"/>
      <c r="E34" s="234"/>
      <c r="F34" s="234"/>
      <c r="G34" s="234"/>
      <c r="H34" s="234"/>
      <c r="I34" s="247"/>
      <c r="J34" s="16"/>
      <c r="K34" s="14"/>
    </row>
    <row r="35" spans="1:11" x14ac:dyDescent="0.2">
      <c r="A35" s="12">
        <v>146384195</v>
      </c>
      <c r="B35" s="10"/>
      <c r="C35" s="219" t="s">
        <v>447</v>
      </c>
      <c r="D35" s="219"/>
      <c r="E35" s="219"/>
      <c r="F35" s="219"/>
      <c r="G35" s="219"/>
      <c r="H35" s="219"/>
      <c r="I35" s="221"/>
      <c r="J35" s="9">
        <v>498755359</v>
      </c>
      <c r="K35" s="12">
        <v>193996541</v>
      </c>
    </row>
    <row r="36" spans="1:11" x14ac:dyDescent="0.2">
      <c r="A36" s="12">
        <v>12232864</v>
      </c>
      <c r="B36" s="10"/>
      <c r="C36" s="219" t="s">
        <v>448</v>
      </c>
      <c r="D36" s="219"/>
      <c r="E36" s="219"/>
      <c r="F36" s="219"/>
      <c r="G36" s="219"/>
      <c r="H36" s="219"/>
      <c r="I36" s="221"/>
      <c r="J36" s="9">
        <v>51250344</v>
      </c>
      <c r="K36" s="12">
        <v>42636398</v>
      </c>
    </row>
    <row r="37" spans="1:11" x14ac:dyDescent="0.2">
      <c r="A37" s="12">
        <v>80072323</v>
      </c>
      <c r="B37" s="10"/>
      <c r="C37" s="219" t="s">
        <v>449</v>
      </c>
      <c r="D37" s="219"/>
      <c r="E37" s="219"/>
      <c r="F37" s="219"/>
      <c r="G37" s="219"/>
      <c r="H37" s="219"/>
      <c r="I37" s="221"/>
      <c r="J37" s="9">
        <v>258208534</v>
      </c>
      <c r="K37" s="12">
        <v>161851080</v>
      </c>
    </row>
    <row r="38" spans="1:11" x14ac:dyDescent="0.2">
      <c r="A38" s="12">
        <v>17059646</v>
      </c>
      <c r="B38" s="10"/>
      <c r="C38" s="219" t="s">
        <v>450</v>
      </c>
      <c r="D38" s="219"/>
      <c r="E38" s="219"/>
      <c r="F38" s="219"/>
      <c r="G38" s="219"/>
      <c r="H38" s="219"/>
      <c r="I38" s="221"/>
      <c r="J38" s="9">
        <v>40313001</v>
      </c>
      <c r="K38" s="12">
        <v>16591847</v>
      </c>
    </row>
    <row r="39" spans="1:11" x14ac:dyDescent="0.2">
      <c r="A39" s="12">
        <v>26819044</v>
      </c>
      <c r="B39" s="10"/>
      <c r="C39" s="219" t="s">
        <v>451</v>
      </c>
      <c r="D39" s="219"/>
      <c r="E39" s="219"/>
      <c r="F39" s="219"/>
      <c r="G39" s="219"/>
      <c r="H39" s="219"/>
      <c r="I39" s="221"/>
      <c r="J39" s="9">
        <v>101913261</v>
      </c>
      <c r="K39" s="12">
        <v>38213588</v>
      </c>
    </row>
    <row r="40" spans="1:11" x14ac:dyDescent="0.2">
      <c r="A40" s="12">
        <v>65756552</v>
      </c>
      <c r="B40" s="10"/>
      <c r="C40" s="219" t="s">
        <v>452</v>
      </c>
      <c r="D40" s="219"/>
      <c r="E40" s="219"/>
      <c r="F40" s="219"/>
      <c r="G40" s="219"/>
      <c r="H40" s="219"/>
      <c r="I40" s="221"/>
      <c r="J40" s="9">
        <v>282262673</v>
      </c>
      <c r="K40" s="12">
        <v>86024827</v>
      </c>
    </row>
    <row r="41" spans="1:11" x14ac:dyDescent="0.2">
      <c r="A41" s="12">
        <v>2931900</v>
      </c>
      <c r="B41" s="10"/>
      <c r="C41" s="219" t="s">
        <v>453</v>
      </c>
      <c r="D41" s="219"/>
      <c r="E41" s="219"/>
      <c r="F41" s="219"/>
      <c r="G41" s="219"/>
      <c r="H41" s="219"/>
      <c r="I41" s="221"/>
      <c r="J41" s="9">
        <v>29985026</v>
      </c>
      <c r="K41" s="12">
        <v>6320383</v>
      </c>
    </row>
    <row r="42" spans="1:11" x14ac:dyDescent="0.2">
      <c r="A42" s="37">
        <f>SUM(A35:A41)</f>
        <v>351256524</v>
      </c>
      <c r="B42" s="243" t="s">
        <v>454</v>
      </c>
      <c r="C42" s="244"/>
      <c r="D42" s="244"/>
      <c r="E42" s="244"/>
      <c r="F42" s="244"/>
      <c r="G42" s="244"/>
      <c r="H42" s="244"/>
      <c r="I42" s="245"/>
      <c r="J42" s="37">
        <f>SUM(J35:J41)</f>
        <v>1262688198</v>
      </c>
      <c r="K42" s="37">
        <f>SUM(K35:K41)</f>
        <v>545634664</v>
      </c>
    </row>
    <row r="43" spans="1:11" x14ac:dyDescent="0.2">
      <c r="A43" s="37">
        <f>A17+A25+A33+A42</f>
        <v>576363883</v>
      </c>
      <c r="B43" s="243" t="s">
        <v>455</v>
      </c>
      <c r="C43" s="244"/>
      <c r="D43" s="244"/>
      <c r="E43" s="244"/>
      <c r="F43" s="244"/>
      <c r="G43" s="244"/>
      <c r="H43" s="364"/>
      <c r="I43" s="245"/>
      <c r="J43" s="37">
        <f>J17+J25+J33+J42</f>
        <v>2270229901</v>
      </c>
      <c r="K43" s="37">
        <f>K17+K25+K33+K42</f>
        <v>800215567</v>
      </c>
    </row>
    <row r="44" spans="1:11" x14ac:dyDescent="0.2">
      <c r="A44" s="166">
        <v>0</v>
      </c>
      <c r="B44" s="174" t="s">
        <v>252</v>
      </c>
      <c r="C44" s="173"/>
      <c r="D44" s="173"/>
      <c r="E44" s="173"/>
      <c r="F44" s="173"/>
      <c r="G44" s="173"/>
      <c r="H44" s="173"/>
      <c r="I44" s="191"/>
      <c r="J44" s="192">
        <v>500000000</v>
      </c>
      <c r="K44" s="166">
        <v>0</v>
      </c>
    </row>
    <row r="45" spans="1:11" x14ac:dyDescent="0.2">
      <c r="A45" s="44"/>
      <c r="B45" s="45"/>
      <c r="C45" s="42"/>
      <c r="D45" s="42"/>
      <c r="E45" s="42"/>
      <c r="F45" s="42"/>
      <c r="G45" s="42"/>
      <c r="H45" s="42"/>
      <c r="I45" s="42"/>
      <c r="J45" s="38"/>
      <c r="K45" s="44"/>
    </row>
    <row r="46" spans="1:11" hidden="1" x14ac:dyDescent="0.2">
      <c r="A46" s="44"/>
      <c r="B46" s="45"/>
      <c r="C46" s="42"/>
      <c r="D46" s="42"/>
      <c r="E46" s="42"/>
      <c r="F46" s="42"/>
      <c r="G46" s="42"/>
      <c r="H46" s="42"/>
      <c r="I46" s="42"/>
      <c r="J46" s="38"/>
      <c r="K46" s="44"/>
    </row>
    <row r="47" spans="1:11" hidden="1" x14ac:dyDescent="0.2">
      <c r="A47" s="44"/>
      <c r="B47" s="45"/>
      <c r="C47" s="42"/>
      <c r="D47" s="42"/>
      <c r="E47" s="42"/>
      <c r="F47" s="42"/>
      <c r="G47" s="42"/>
      <c r="H47" s="42"/>
      <c r="I47" s="42"/>
      <c r="J47" s="38"/>
      <c r="K47" s="44"/>
    </row>
    <row r="48" spans="1:11" hidden="1" x14ac:dyDescent="0.2">
      <c r="A48" s="44"/>
      <c r="B48" s="45"/>
      <c r="C48" s="42"/>
      <c r="D48" s="42"/>
      <c r="E48" s="42"/>
      <c r="F48" s="42"/>
      <c r="G48" s="42"/>
      <c r="H48" s="42"/>
      <c r="I48" s="42"/>
      <c r="J48" s="38"/>
      <c r="K48" s="44"/>
    </row>
    <row r="49" spans="1:11" hidden="1" x14ac:dyDescent="0.2">
      <c r="A49" s="44"/>
      <c r="B49" s="45"/>
      <c r="C49" s="42"/>
      <c r="D49" s="42"/>
      <c r="E49" s="42"/>
      <c r="F49" s="42"/>
      <c r="G49" s="42"/>
      <c r="H49" s="42"/>
      <c r="I49" s="42"/>
      <c r="J49" s="38"/>
      <c r="K49" s="44"/>
    </row>
    <row r="50" spans="1:11" hidden="1" x14ac:dyDescent="0.2">
      <c r="A50" s="44"/>
      <c r="B50" s="45"/>
      <c r="C50" s="42"/>
      <c r="D50" s="42"/>
      <c r="E50" s="42"/>
      <c r="F50" s="42"/>
      <c r="G50" s="42"/>
      <c r="H50" s="42"/>
      <c r="I50" s="42"/>
      <c r="J50" s="38"/>
      <c r="K50" s="44"/>
    </row>
    <row r="51" spans="1:11" hidden="1" x14ac:dyDescent="0.2">
      <c r="A51" s="44"/>
      <c r="B51" s="45"/>
      <c r="C51" s="42"/>
      <c r="D51" s="42"/>
      <c r="E51" s="42"/>
      <c r="F51" s="42"/>
      <c r="G51" s="42"/>
      <c r="H51" s="42"/>
      <c r="I51" s="42"/>
      <c r="J51" s="38"/>
      <c r="K51" s="44"/>
    </row>
    <row r="52" spans="1:11" hidden="1" x14ac:dyDescent="0.2">
      <c r="A52" s="44"/>
      <c r="B52" s="45"/>
      <c r="C52" s="42"/>
      <c r="D52" s="42"/>
      <c r="E52" s="42"/>
      <c r="F52" s="42"/>
      <c r="G52" s="42"/>
      <c r="H52" s="42"/>
      <c r="I52" s="42"/>
      <c r="J52" s="38"/>
      <c r="K52" s="44"/>
    </row>
    <row r="53" spans="1:11" hidden="1" x14ac:dyDescent="0.2">
      <c r="A53" s="44"/>
      <c r="B53" s="45"/>
      <c r="C53" s="42"/>
      <c r="D53" s="42"/>
      <c r="E53" s="42"/>
      <c r="F53" s="42"/>
      <c r="G53" s="42"/>
      <c r="H53" s="42"/>
      <c r="I53" s="42"/>
      <c r="J53" s="38"/>
      <c r="K53" s="44"/>
    </row>
    <row r="54" spans="1:11" hidden="1" x14ac:dyDescent="0.2">
      <c r="A54" s="248"/>
      <c r="B54" s="248"/>
      <c r="C54" s="235"/>
      <c r="D54" s="235"/>
      <c r="E54" s="235"/>
      <c r="F54" s="11"/>
      <c r="G54" s="11"/>
      <c r="H54" s="11"/>
      <c r="I54" s="11"/>
      <c r="J54" s="2"/>
      <c r="K54" s="2"/>
    </row>
    <row r="55" spans="1:11" hidden="1" x14ac:dyDescent="0.2">
      <c r="A55" s="57"/>
      <c r="B55" s="40"/>
      <c r="C55" s="254"/>
      <c r="D55" s="225"/>
      <c r="E55" s="225"/>
      <c r="F55" s="225"/>
      <c r="G55" s="225"/>
      <c r="H55" s="225"/>
      <c r="I55" s="225"/>
      <c r="J55" s="2"/>
      <c r="K55" s="2"/>
    </row>
    <row r="56" spans="1:11" ht="15.75" hidden="1" x14ac:dyDescent="0.25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</row>
    <row r="57" spans="1:11" ht="15.75" hidden="1" x14ac:dyDescent="0.25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</row>
    <row r="58" spans="1:11" ht="15.75" hidden="1" x14ac:dyDescent="0.25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</row>
    <row r="59" spans="1:11" ht="15.75" hidden="1" x14ac:dyDescent="0.25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</row>
    <row r="60" spans="1:11" hidden="1" x14ac:dyDescent="0.2">
      <c r="A60" s="8"/>
      <c r="B60" s="8"/>
      <c r="C60" s="8"/>
      <c r="D60" s="8"/>
      <c r="E60" s="8"/>
      <c r="F60" s="8"/>
      <c r="G60" s="8"/>
      <c r="H60" s="8"/>
      <c r="I60" s="8"/>
      <c r="J60" s="253"/>
      <c r="K60" s="253"/>
    </row>
    <row r="61" spans="1:11" hidden="1" x14ac:dyDescent="0.2">
      <c r="A61" s="202"/>
      <c r="B61" s="205"/>
      <c r="C61" s="206"/>
      <c r="D61" s="206"/>
      <c r="E61" s="206"/>
      <c r="F61" s="206"/>
      <c r="G61" s="206"/>
      <c r="H61" s="206"/>
      <c r="I61" s="207"/>
      <c r="J61" s="214"/>
      <c r="K61" s="215"/>
    </row>
    <row r="62" spans="1:11" hidden="1" x14ac:dyDescent="0.2">
      <c r="A62" s="203"/>
      <c r="B62" s="208"/>
      <c r="C62" s="209"/>
      <c r="D62" s="209"/>
      <c r="E62" s="209"/>
      <c r="F62" s="209"/>
      <c r="G62" s="209"/>
      <c r="H62" s="209"/>
      <c r="I62" s="210"/>
      <c r="J62" s="216"/>
      <c r="K62" s="202"/>
    </row>
    <row r="63" spans="1:11" hidden="1" x14ac:dyDescent="0.2">
      <c r="A63" s="204"/>
      <c r="B63" s="211"/>
      <c r="C63" s="212"/>
      <c r="D63" s="212"/>
      <c r="E63" s="212"/>
      <c r="F63" s="212"/>
      <c r="G63" s="212"/>
      <c r="H63" s="212"/>
      <c r="I63" s="213"/>
      <c r="J63" s="217"/>
      <c r="K63" s="218"/>
    </row>
    <row r="64" spans="1:11" hidden="1" x14ac:dyDescent="0.2">
      <c r="A64" s="43"/>
      <c r="B64" s="62"/>
      <c r="C64" s="222"/>
      <c r="D64" s="223"/>
      <c r="E64" s="223"/>
      <c r="F64" s="223"/>
      <c r="G64" s="223"/>
      <c r="H64" s="223"/>
      <c r="I64" s="223"/>
      <c r="J64" s="43"/>
      <c r="K64" s="43"/>
    </row>
    <row r="65" spans="1:11" hidden="1" x14ac:dyDescent="0.2">
      <c r="A65" s="9"/>
      <c r="B65" s="10"/>
      <c r="C65" s="219"/>
      <c r="D65" s="220"/>
      <c r="E65" s="220"/>
      <c r="F65" s="220"/>
      <c r="G65" s="220"/>
      <c r="H65" s="220"/>
      <c r="I65" s="221"/>
      <c r="J65" s="12"/>
      <c r="K65" s="9"/>
    </row>
    <row r="66" spans="1:11" hidden="1" x14ac:dyDescent="0.2">
      <c r="A66" s="12"/>
      <c r="B66" s="10"/>
      <c r="C66" s="219"/>
      <c r="D66" s="220"/>
      <c r="E66" s="220"/>
      <c r="F66" s="220"/>
      <c r="G66" s="220"/>
      <c r="H66" s="220"/>
      <c r="I66" s="221"/>
      <c r="J66" s="9"/>
      <c r="K66" s="12"/>
    </row>
    <row r="67" spans="1:11" hidden="1" x14ac:dyDescent="0.2">
      <c r="A67" s="37"/>
      <c r="B67" s="243"/>
      <c r="C67" s="244"/>
      <c r="D67" s="244"/>
      <c r="E67" s="244"/>
      <c r="F67" s="244"/>
      <c r="G67" s="244"/>
      <c r="H67" s="244"/>
      <c r="I67" s="245"/>
      <c r="J67" s="37"/>
      <c r="K67" s="37"/>
    </row>
    <row r="68" spans="1:11" hidden="1" x14ac:dyDescent="0.2">
      <c r="A68" s="14"/>
      <c r="B68" s="61"/>
      <c r="C68" s="234"/>
      <c r="D68" s="235"/>
      <c r="E68" s="235"/>
      <c r="F68" s="235"/>
      <c r="G68" s="235"/>
      <c r="H68" s="235"/>
      <c r="I68" s="236"/>
      <c r="J68" s="16"/>
      <c r="K68" s="14"/>
    </row>
    <row r="69" spans="1:11" hidden="1" x14ac:dyDescent="0.2">
      <c r="A69" s="12"/>
      <c r="B69" s="10"/>
      <c r="C69" s="219"/>
      <c r="D69" s="219"/>
      <c r="E69" s="219"/>
      <c r="F69" s="219"/>
      <c r="G69" s="219"/>
      <c r="H69" s="219"/>
      <c r="I69" s="221"/>
      <c r="J69" s="9"/>
      <c r="K69" s="12"/>
    </row>
    <row r="70" spans="1:11" hidden="1" x14ac:dyDescent="0.2">
      <c r="A70" s="12"/>
      <c r="B70" s="10"/>
      <c r="C70" s="219"/>
      <c r="D70" s="225"/>
      <c r="E70" s="225"/>
      <c r="F70" s="225"/>
      <c r="G70" s="225"/>
      <c r="H70" s="225"/>
      <c r="I70" s="226"/>
      <c r="J70" s="12"/>
      <c r="K70" s="12"/>
    </row>
    <row r="71" spans="1:11" hidden="1" x14ac:dyDescent="0.2">
      <c r="A71" s="12"/>
      <c r="B71" s="10"/>
      <c r="C71" s="219"/>
      <c r="D71" s="225"/>
      <c r="E71" s="225"/>
      <c r="F71" s="225"/>
      <c r="G71" s="225"/>
      <c r="H71" s="225"/>
      <c r="I71" s="226"/>
      <c r="J71" s="12"/>
      <c r="K71" s="12"/>
    </row>
    <row r="72" spans="1:11" hidden="1" x14ac:dyDescent="0.2">
      <c r="A72" s="37"/>
      <c r="B72" s="243"/>
      <c r="C72" s="244"/>
      <c r="D72" s="244"/>
      <c r="E72" s="244"/>
      <c r="F72" s="244"/>
      <c r="G72" s="244"/>
      <c r="H72" s="244"/>
      <c r="I72" s="245"/>
      <c r="J72" s="37"/>
      <c r="K72" s="37"/>
    </row>
    <row r="73" spans="1:11" hidden="1" x14ac:dyDescent="0.2">
      <c r="A73" s="14"/>
      <c r="B73" s="61"/>
      <c r="C73" s="234"/>
      <c r="D73" s="234"/>
      <c r="E73" s="234"/>
      <c r="F73" s="234"/>
      <c r="G73" s="234"/>
      <c r="H73" s="234"/>
      <c r="I73" s="247"/>
      <c r="J73" s="16"/>
      <c r="K73" s="14"/>
    </row>
    <row r="74" spans="1:11" hidden="1" x14ac:dyDescent="0.2">
      <c r="A74" s="14"/>
      <c r="B74" s="15"/>
      <c r="C74" s="260"/>
      <c r="D74" s="225"/>
      <c r="E74" s="225"/>
      <c r="F74" s="225"/>
      <c r="G74" s="225"/>
      <c r="H74" s="225"/>
      <c r="I74" s="226"/>
      <c r="J74" s="16"/>
      <c r="K74" s="14"/>
    </row>
    <row r="75" spans="1:11" hidden="1" x14ac:dyDescent="0.2">
      <c r="A75" s="12"/>
      <c r="B75" s="10"/>
      <c r="C75" s="256"/>
      <c r="D75" s="254"/>
      <c r="E75" s="254"/>
      <c r="F75" s="254"/>
      <c r="G75" s="254"/>
      <c r="H75" s="254"/>
      <c r="I75" s="257"/>
      <c r="J75" s="9"/>
      <c r="K75" s="12"/>
    </row>
    <row r="76" spans="1:11" hidden="1" x14ac:dyDescent="0.2">
      <c r="A76" s="12"/>
      <c r="B76" s="10"/>
      <c r="C76" s="256"/>
      <c r="D76" s="254"/>
      <c r="E76" s="254"/>
      <c r="F76" s="254"/>
      <c r="G76" s="254"/>
      <c r="H76" s="254"/>
      <c r="I76" s="257"/>
      <c r="J76" s="9"/>
      <c r="K76" s="12"/>
    </row>
    <row r="77" spans="1:11" hidden="1" x14ac:dyDescent="0.2">
      <c r="A77" s="37"/>
      <c r="B77" s="243"/>
      <c r="C77" s="244"/>
      <c r="D77" s="244"/>
      <c r="E77" s="244"/>
      <c r="F77" s="244"/>
      <c r="G77" s="244"/>
      <c r="H77" s="244"/>
      <c r="I77" s="245"/>
      <c r="J77" s="37"/>
      <c r="K77" s="37"/>
    </row>
    <row r="78" spans="1:11" hidden="1" x14ac:dyDescent="0.2">
      <c r="A78" s="14"/>
      <c r="B78" s="243"/>
      <c r="C78" s="244"/>
      <c r="D78" s="244"/>
      <c r="E78" s="244"/>
      <c r="F78" s="244"/>
      <c r="G78" s="244"/>
      <c r="H78" s="244"/>
      <c r="I78" s="245"/>
      <c r="J78" s="16"/>
      <c r="K78" s="14"/>
    </row>
    <row r="79" spans="1:11" hidden="1" x14ac:dyDescent="0.2">
      <c r="A79" s="39"/>
      <c r="B79" s="243"/>
      <c r="C79" s="258"/>
      <c r="D79" s="258"/>
      <c r="E79" s="258"/>
      <c r="F79" s="258"/>
      <c r="G79" s="258"/>
      <c r="H79" s="258"/>
      <c r="I79" s="259"/>
      <c r="J79" s="39"/>
      <c r="K79" s="39"/>
    </row>
    <row r="80" spans="1:11" hidden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idden="1" x14ac:dyDescent="0.2">
      <c r="A81" s="255"/>
      <c r="B81" s="255"/>
      <c r="C81" s="255"/>
      <c r="D81" s="255"/>
      <c r="E81" s="255"/>
      <c r="F81" s="255"/>
      <c r="G81" s="255"/>
      <c r="H81" s="255"/>
      <c r="I81" s="255"/>
      <c r="J81" s="255"/>
      <c r="K81" s="255"/>
    </row>
    <row r="82" spans="1:11" hidden="1" x14ac:dyDescent="0.2">
      <c r="A82" s="306"/>
      <c r="B82" s="306"/>
      <c r="C82" s="306"/>
      <c r="D82" s="306"/>
      <c r="E82" s="306"/>
      <c r="F82" s="306"/>
      <c r="G82" s="306"/>
      <c r="H82" s="306"/>
      <c r="I82" s="306"/>
      <c r="J82" s="306"/>
      <c r="K82" s="306"/>
    </row>
    <row r="83" spans="1:11" hidden="1" x14ac:dyDescent="0.2">
      <c r="A83" s="306"/>
      <c r="B83" s="306"/>
      <c r="C83" s="306"/>
      <c r="D83" s="306"/>
      <c r="E83" s="306"/>
      <c r="F83" s="306"/>
      <c r="G83" s="306"/>
      <c r="H83" s="306"/>
      <c r="I83" s="306"/>
      <c r="J83" s="306"/>
      <c r="K83" s="306"/>
    </row>
    <row r="84" spans="1:11" hidden="1" x14ac:dyDescent="0.2">
      <c r="A84" s="306"/>
      <c r="B84" s="306"/>
      <c r="C84" s="306"/>
      <c r="D84" s="306"/>
      <c r="E84" s="306"/>
      <c r="F84" s="306"/>
      <c r="G84" s="306"/>
      <c r="H84" s="306"/>
      <c r="I84" s="306"/>
      <c r="J84" s="306"/>
      <c r="K84" s="306"/>
    </row>
    <row r="85" spans="1:11" hidden="1" x14ac:dyDescent="0.2">
      <c r="A85" s="255"/>
      <c r="B85" s="255"/>
      <c r="C85" s="255"/>
      <c r="D85" s="255"/>
      <c r="E85" s="255"/>
      <c r="F85" s="255"/>
      <c r="G85" s="255"/>
      <c r="H85" s="255"/>
      <c r="I85" s="255"/>
      <c r="J85" s="255"/>
      <c r="K85" s="255"/>
    </row>
    <row r="86" spans="1:11" hidden="1" x14ac:dyDescent="0.2">
      <c r="A86" s="366"/>
      <c r="B86" s="366"/>
      <c r="C86" s="366"/>
      <c r="D86" s="366"/>
      <c r="E86" s="366"/>
      <c r="F86" s="366"/>
      <c r="G86" s="366"/>
      <c r="H86" s="366"/>
      <c r="I86" s="366"/>
      <c r="J86" s="366"/>
      <c r="K86" s="366"/>
    </row>
    <row r="87" spans="1:11" hidden="1" x14ac:dyDescent="0.2">
      <c r="A87" s="3"/>
      <c r="B87" s="18"/>
      <c r="C87" s="219"/>
      <c r="D87" s="300"/>
      <c r="E87" s="300"/>
      <c r="F87" s="300"/>
      <c r="G87" s="300"/>
      <c r="H87" s="300"/>
      <c r="I87" s="300"/>
      <c r="J87" s="2"/>
      <c r="K87" s="3"/>
    </row>
    <row r="88" spans="1:11" hidden="1" x14ac:dyDescent="0.2">
      <c r="A88" s="5"/>
      <c r="B88" s="5"/>
      <c r="C88" s="300"/>
      <c r="D88" s="300"/>
      <c r="E88" s="300"/>
      <c r="F88" s="300"/>
      <c r="G88" s="300"/>
      <c r="H88" s="300"/>
      <c r="I88" s="300"/>
      <c r="J88" s="5"/>
      <c r="K88" s="5"/>
    </row>
    <row r="89" spans="1:11" x14ac:dyDescent="0.2">
      <c r="A89" s="3"/>
      <c r="B89" s="388"/>
      <c r="C89" s="300"/>
      <c r="D89" s="300"/>
      <c r="E89" s="300"/>
      <c r="F89" s="300"/>
      <c r="G89" s="300"/>
      <c r="H89" s="300"/>
      <c r="I89" s="300"/>
      <c r="J89" s="2"/>
      <c r="K89" s="3"/>
    </row>
    <row r="90" spans="1:11" x14ac:dyDescent="0.2">
      <c r="A90" s="3"/>
      <c r="B90" s="388"/>
      <c r="C90" s="300"/>
      <c r="D90" s="300"/>
      <c r="E90" s="300"/>
      <c r="F90" s="300"/>
      <c r="G90" s="300"/>
      <c r="H90" s="300"/>
      <c r="I90" s="300"/>
      <c r="J90" s="2"/>
      <c r="K90" s="3"/>
    </row>
    <row r="91" spans="1:11" x14ac:dyDescent="0.2">
      <c r="A91" s="3"/>
      <c r="B91" s="18"/>
      <c r="C91" s="219"/>
      <c r="D91" s="300"/>
      <c r="E91" s="300"/>
      <c r="F91" s="300"/>
      <c r="G91" s="300"/>
      <c r="H91" s="300"/>
      <c r="I91" s="300"/>
      <c r="J91" s="2"/>
      <c r="K91" s="3"/>
    </row>
    <row r="92" spans="1:11" x14ac:dyDescent="0.2">
      <c r="A92" s="3"/>
      <c r="B92" s="388"/>
      <c r="C92" s="300"/>
      <c r="D92" s="300"/>
      <c r="E92" s="300"/>
      <c r="F92" s="300"/>
      <c r="G92" s="300"/>
      <c r="H92" s="300"/>
      <c r="I92" s="300"/>
      <c r="J92" s="2"/>
      <c r="K92" s="3"/>
    </row>
    <row r="93" spans="1:11" x14ac:dyDescent="0.2">
      <c r="A93" s="3"/>
      <c r="B93" s="388"/>
      <c r="C93" s="300"/>
      <c r="D93" s="300"/>
      <c r="E93" s="300"/>
      <c r="F93" s="300"/>
      <c r="G93" s="300"/>
      <c r="H93" s="300"/>
      <c r="I93" s="300"/>
      <c r="J93" s="2"/>
      <c r="K93" s="3"/>
    </row>
  </sheetData>
  <mergeCells count="84">
    <mergeCell ref="B78:I78"/>
    <mergeCell ref="B79:I79"/>
    <mergeCell ref="A82:K82"/>
    <mergeCell ref="A83:K83"/>
    <mergeCell ref="A84:K84"/>
    <mergeCell ref="A85:K85"/>
    <mergeCell ref="C65:I65"/>
    <mergeCell ref="C66:I66"/>
    <mergeCell ref="B67:I67"/>
    <mergeCell ref="C68:I68"/>
    <mergeCell ref="A81:K81"/>
    <mergeCell ref="C76:I76"/>
    <mergeCell ref="B77:I77"/>
    <mergeCell ref="C69:I69"/>
    <mergeCell ref="A1:E1"/>
    <mergeCell ref="A3:K3"/>
    <mergeCell ref="A4:K4"/>
    <mergeCell ref="J62:J63"/>
    <mergeCell ref="K62:K63"/>
    <mergeCell ref="B43:I43"/>
    <mergeCell ref="A54:E54"/>
    <mergeCell ref="C55:I55"/>
    <mergeCell ref="A56:K56"/>
    <mergeCell ref="A57:K57"/>
    <mergeCell ref="J6:K6"/>
    <mergeCell ref="A7:A9"/>
    <mergeCell ref="B7:I9"/>
    <mergeCell ref="J7:K7"/>
    <mergeCell ref="J8:J9"/>
    <mergeCell ref="K8:K9"/>
    <mergeCell ref="A86:K86"/>
    <mergeCell ref="C87:I87"/>
    <mergeCell ref="C88:I88"/>
    <mergeCell ref="B89:I89"/>
    <mergeCell ref="B93:I93"/>
    <mergeCell ref="B90:I90"/>
    <mergeCell ref="C91:I91"/>
    <mergeCell ref="B92:I92"/>
    <mergeCell ref="C74:I74"/>
    <mergeCell ref="C75:I75"/>
    <mergeCell ref="A61:A63"/>
    <mergeCell ref="B61:I63"/>
    <mergeCell ref="C70:I70"/>
    <mergeCell ref="C71:I71"/>
    <mergeCell ref="B72:I72"/>
    <mergeCell ref="C73:I73"/>
    <mergeCell ref="C64:I64"/>
    <mergeCell ref="J60:K60"/>
    <mergeCell ref="J61:K61"/>
    <mergeCell ref="C37:I37"/>
    <mergeCell ref="B42:I42"/>
    <mergeCell ref="C38:I38"/>
    <mergeCell ref="C39:I39"/>
    <mergeCell ref="C40:I40"/>
    <mergeCell ref="C41:I41"/>
    <mergeCell ref="A58:K58"/>
    <mergeCell ref="A59:K59"/>
    <mergeCell ref="C31:I31"/>
    <mergeCell ref="C32:I32"/>
    <mergeCell ref="B33:I33"/>
    <mergeCell ref="C34:I34"/>
    <mergeCell ref="C35:I35"/>
    <mergeCell ref="C36:I36"/>
    <mergeCell ref="B25:I25"/>
    <mergeCell ref="C26:I26"/>
    <mergeCell ref="C27:I27"/>
    <mergeCell ref="C28:I28"/>
    <mergeCell ref="C29:I29"/>
    <mergeCell ref="C30:I30"/>
    <mergeCell ref="C22:I22"/>
    <mergeCell ref="C23:I23"/>
    <mergeCell ref="C24:I24"/>
    <mergeCell ref="C18:I18"/>
    <mergeCell ref="C19:I19"/>
    <mergeCell ref="C20:I20"/>
    <mergeCell ref="C21:I21"/>
    <mergeCell ref="C10:I10"/>
    <mergeCell ref="C11:I11"/>
    <mergeCell ref="C12:I12"/>
    <mergeCell ref="C13:I13"/>
    <mergeCell ref="B17:I17"/>
    <mergeCell ref="C14:I14"/>
    <mergeCell ref="C15:I15"/>
    <mergeCell ref="C16:I1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C17" sqref="C17:I17"/>
    </sheetView>
  </sheetViews>
  <sheetFormatPr defaultRowHeight="12.75" x14ac:dyDescent="0.2"/>
  <cols>
    <col min="1" max="1" width="10.7109375" style="475" customWidth="1"/>
    <col min="2" max="2" width="2.42578125" style="4" customWidth="1"/>
    <col min="3" max="8" width="9.140625" style="4"/>
    <col min="9" max="9" width="10" style="4" customWidth="1"/>
    <col min="10" max="10" width="9.42578125" style="475" customWidth="1"/>
    <col min="11" max="11" width="11.42578125" style="475" customWidth="1"/>
    <col min="12" max="12" width="12" style="4" customWidth="1"/>
    <col min="13" max="16384" width="9.140625" style="4"/>
  </cols>
  <sheetData>
    <row r="1" spans="1:11" ht="26.25" customHeight="1" x14ac:dyDescent="0.2">
      <c r="A1" s="474" t="s">
        <v>624</v>
      </c>
      <c r="B1" s="34"/>
      <c r="C1" s="36"/>
    </row>
    <row r="2" spans="1:11" s="1" customFormat="1" ht="17.25" customHeight="1" x14ac:dyDescent="0.25">
      <c r="A2" s="476" t="s">
        <v>625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 s="1" customFormat="1" ht="17.25" customHeight="1" x14ac:dyDescent="0.25">
      <c r="A3" s="262" t="s">
        <v>626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1" s="1" customFormat="1" ht="17.25" customHeight="1" x14ac:dyDescent="0.25">
      <c r="A4" s="476" t="s">
        <v>532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</row>
    <row r="5" spans="1:11" s="1" customFormat="1" ht="15" customHeight="1" x14ac:dyDescent="0.2">
      <c r="A5" s="477"/>
      <c r="J5" s="201" t="s">
        <v>9</v>
      </c>
      <c r="K5" s="201"/>
    </row>
    <row r="6" spans="1:11" s="8" customFormat="1" ht="18.75" customHeight="1" x14ac:dyDescent="0.2">
      <c r="A6" s="216" t="s">
        <v>504</v>
      </c>
      <c r="B6" s="205" t="s">
        <v>0</v>
      </c>
      <c r="C6" s="478"/>
      <c r="D6" s="478"/>
      <c r="E6" s="478"/>
      <c r="F6" s="478"/>
      <c r="G6" s="478"/>
      <c r="H6" s="478"/>
      <c r="I6" s="479"/>
      <c r="J6" s="249" t="s">
        <v>518</v>
      </c>
      <c r="K6" s="215"/>
    </row>
    <row r="7" spans="1:11" s="8" customFormat="1" ht="18" customHeight="1" x14ac:dyDescent="0.2">
      <c r="A7" s="203"/>
      <c r="B7" s="480"/>
      <c r="C7" s="481"/>
      <c r="D7" s="481"/>
      <c r="E7" s="481"/>
      <c r="F7" s="481"/>
      <c r="G7" s="481"/>
      <c r="H7" s="481"/>
      <c r="I7" s="482"/>
      <c r="J7" s="216" t="s">
        <v>266</v>
      </c>
      <c r="K7" s="483" t="s">
        <v>519</v>
      </c>
    </row>
    <row r="8" spans="1:11" s="8" customFormat="1" ht="17.25" customHeight="1" x14ac:dyDescent="0.2">
      <c r="A8" s="484"/>
      <c r="B8" s="485"/>
      <c r="C8" s="486"/>
      <c r="D8" s="486"/>
      <c r="E8" s="486"/>
      <c r="F8" s="486"/>
      <c r="G8" s="486"/>
      <c r="H8" s="486"/>
      <c r="I8" s="487"/>
      <c r="J8" s="488"/>
      <c r="K8" s="489"/>
    </row>
    <row r="9" spans="1:11" s="8" customFormat="1" ht="15.95" customHeight="1" x14ac:dyDescent="0.2">
      <c r="A9" s="137">
        <v>25816255</v>
      </c>
      <c r="B9" s="490"/>
      <c r="C9" s="221" t="s">
        <v>1</v>
      </c>
      <c r="D9" s="224"/>
      <c r="E9" s="224"/>
      <c r="F9" s="224"/>
      <c r="G9" s="224"/>
      <c r="H9" s="224"/>
      <c r="I9" s="224"/>
      <c r="J9" s="193">
        <v>21372000</v>
      </c>
      <c r="K9" s="137">
        <v>27091405</v>
      </c>
    </row>
    <row r="10" spans="1:11" s="8" customFormat="1" ht="15.95" customHeight="1" x14ac:dyDescent="0.2">
      <c r="A10" s="137">
        <v>440</v>
      </c>
      <c r="B10" s="491"/>
      <c r="C10" s="221" t="s">
        <v>2</v>
      </c>
      <c r="D10" s="224"/>
      <c r="E10" s="224"/>
      <c r="F10" s="224"/>
      <c r="G10" s="224"/>
      <c r="H10" s="224"/>
      <c r="I10" s="224"/>
      <c r="J10" s="132">
        <v>0</v>
      </c>
      <c r="K10" s="137">
        <v>16100</v>
      </c>
    </row>
    <row r="11" spans="1:11" s="8" customFormat="1" ht="15.95" customHeight="1" x14ac:dyDescent="0.2">
      <c r="A11" s="137">
        <v>2111</v>
      </c>
      <c r="B11" s="491"/>
      <c r="C11" s="221" t="s">
        <v>100</v>
      </c>
      <c r="D11" s="224"/>
      <c r="E11" s="224"/>
      <c r="F11" s="224"/>
      <c r="G11" s="224"/>
      <c r="H11" s="224"/>
      <c r="I11" s="224"/>
      <c r="J11" s="137">
        <v>1000</v>
      </c>
      <c r="K11" s="137">
        <v>31</v>
      </c>
    </row>
    <row r="12" spans="1:11" s="8" customFormat="1" ht="15.95" customHeight="1" x14ac:dyDescent="0.2">
      <c r="A12" s="137">
        <v>306477</v>
      </c>
      <c r="B12" s="490"/>
      <c r="C12" s="492" t="s">
        <v>3</v>
      </c>
      <c r="D12" s="493"/>
      <c r="E12" s="493"/>
      <c r="F12" s="493"/>
      <c r="G12" s="493"/>
      <c r="H12" s="493"/>
      <c r="I12" s="494"/>
      <c r="J12" s="137">
        <v>302000</v>
      </c>
      <c r="K12" s="137">
        <v>376749</v>
      </c>
    </row>
    <row r="13" spans="1:11" s="8" customFormat="1" ht="15.95" customHeight="1" x14ac:dyDescent="0.2">
      <c r="A13" s="137">
        <v>173514753</v>
      </c>
      <c r="B13" s="490"/>
      <c r="C13" s="219" t="s">
        <v>4</v>
      </c>
      <c r="D13" s="220"/>
      <c r="E13" s="220"/>
      <c r="F13" s="220"/>
      <c r="G13" s="220"/>
      <c r="H13" s="220"/>
      <c r="I13" s="221"/>
      <c r="J13" s="137">
        <v>182826000</v>
      </c>
      <c r="K13" s="137">
        <v>240449175</v>
      </c>
    </row>
    <row r="14" spans="1:11" s="8" customFormat="1" ht="15.95" customHeight="1" x14ac:dyDescent="0.2">
      <c r="A14" s="137">
        <v>1997483</v>
      </c>
      <c r="B14" s="490"/>
      <c r="C14" s="219" t="s">
        <v>5</v>
      </c>
      <c r="D14" s="220"/>
      <c r="E14" s="220"/>
      <c r="F14" s="220"/>
      <c r="G14" s="220"/>
      <c r="H14" s="220"/>
      <c r="I14" s="221"/>
      <c r="J14" s="137">
        <v>2172000</v>
      </c>
      <c r="K14" s="137">
        <v>2485778</v>
      </c>
    </row>
    <row r="15" spans="1:11" s="8" customFormat="1" ht="15.95" customHeight="1" x14ac:dyDescent="0.2">
      <c r="A15" s="132">
        <v>163060</v>
      </c>
      <c r="B15" s="490"/>
      <c r="C15" s="219" t="s">
        <v>6</v>
      </c>
      <c r="D15" s="220"/>
      <c r="E15" s="220"/>
      <c r="F15" s="220"/>
      <c r="G15" s="220"/>
      <c r="H15" s="220"/>
      <c r="I15" s="221"/>
      <c r="J15" s="137">
        <v>96000</v>
      </c>
      <c r="K15" s="132">
        <v>141413</v>
      </c>
    </row>
    <row r="16" spans="1:11" s="8" customFormat="1" ht="15.95" customHeight="1" x14ac:dyDescent="0.2">
      <c r="A16" s="132">
        <v>1457121</v>
      </c>
      <c r="B16" s="490"/>
      <c r="C16" s="219" t="s">
        <v>7</v>
      </c>
      <c r="D16" s="219"/>
      <c r="E16" s="219"/>
      <c r="F16" s="219"/>
      <c r="G16" s="219"/>
      <c r="H16" s="219"/>
      <c r="I16" s="221"/>
      <c r="J16" s="137">
        <v>949000</v>
      </c>
      <c r="K16" s="132">
        <v>2945392</v>
      </c>
    </row>
    <row r="17" spans="1:11" s="8" customFormat="1" ht="15.95" customHeight="1" x14ac:dyDescent="0.2">
      <c r="A17" s="132">
        <v>5228758</v>
      </c>
      <c r="B17" s="490"/>
      <c r="C17" s="219" t="s">
        <v>8</v>
      </c>
      <c r="D17" s="220"/>
      <c r="E17" s="220"/>
      <c r="F17" s="220"/>
      <c r="G17" s="220"/>
      <c r="H17" s="220"/>
      <c r="I17" s="221"/>
      <c r="J17" s="137">
        <v>4648000</v>
      </c>
      <c r="K17" s="132">
        <v>6511999</v>
      </c>
    </row>
    <row r="18" spans="1:11" s="8" customFormat="1" ht="15.95" customHeight="1" x14ac:dyDescent="0.2">
      <c r="A18" s="132">
        <v>41502349</v>
      </c>
      <c r="B18" s="490"/>
      <c r="C18" s="219" t="s">
        <v>259</v>
      </c>
      <c r="D18" s="220"/>
      <c r="E18" s="220"/>
      <c r="F18" s="220"/>
      <c r="G18" s="220"/>
      <c r="H18" s="220"/>
      <c r="I18" s="221"/>
      <c r="J18" s="137">
        <v>38894000</v>
      </c>
      <c r="K18" s="132">
        <v>133980711</v>
      </c>
    </row>
    <row r="19" spans="1:11" s="8" customFormat="1" ht="15.95" customHeight="1" x14ac:dyDescent="0.2">
      <c r="A19" s="132">
        <v>3722555</v>
      </c>
      <c r="B19" s="490"/>
      <c r="C19" s="219" t="s">
        <v>526</v>
      </c>
      <c r="D19" s="220"/>
      <c r="E19" s="220"/>
      <c r="F19" s="220"/>
      <c r="G19" s="220"/>
      <c r="H19" s="220"/>
      <c r="I19" s="221"/>
      <c r="J19" s="137">
        <v>3644000</v>
      </c>
      <c r="K19" s="132">
        <v>3822991</v>
      </c>
    </row>
    <row r="20" spans="1:11" s="8" customFormat="1" ht="15.95" customHeight="1" x14ac:dyDescent="0.2">
      <c r="A20" s="132">
        <v>1800451</v>
      </c>
      <c r="B20" s="490"/>
      <c r="C20" s="219" t="s">
        <v>257</v>
      </c>
      <c r="D20" s="220"/>
      <c r="E20" s="220"/>
      <c r="F20" s="220"/>
      <c r="G20" s="220"/>
      <c r="H20" s="220"/>
      <c r="I20" s="221"/>
      <c r="J20" s="137">
        <v>1638000</v>
      </c>
      <c r="K20" s="132">
        <v>1751331</v>
      </c>
    </row>
    <row r="21" spans="1:11" s="8" customFormat="1" ht="15.95" customHeight="1" x14ac:dyDescent="0.2">
      <c r="A21" s="132">
        <v>11396168</v>
      </c>
      <c r="B21" s="490"/>
      <c r="C21" s="219" t="s">
        <v>10</v>
      </c>
      <c r="D21" s="220"/>
      <c r="E21" s="220"/>
      <c r="F21" s="220"/>
      <c r="G21" s="220"/>
      <c r="H21" s="220"/>
      <c r="I21" s="221"/>
      <c r="J21" s="137">
        <v>10388000</v>
      </c>
      <c r="K21" s="132">
        <v>13381824</v>
      </c>
    </row>
    <row r="22" spans="1:11" s="8" customFormat="1" ht="15.95" customHeight="1" x14ac:dyDescent="0.2">
      <c r="A22" s="132">
        <v>1163800</v>
      </c>
      <c r="B22" s="490"/>
      <c r="C22" s="219" t="s">
        <v>11</v>
      </c>
      <c r="D22" s="220"/>
      <c r="E22" s="220"/>
      <c r="F22" s="220"/>
      <c r="G22" s="220"/>
      <c r="H22" s="220"/>
      <c r="I22" s="221"/>
      <c r="J22" s="137">
        <v>595000</v>
      </c>
      <c r="K22" s="132">
        <v>1739105</v>
      </c>
    </row>
    <row r="23" spans="1:11" s="8" customFormat="1" ht="15.95" customHeight="1" x14ac:dyDescent="0.2">
      <c r="A23" s="132">
        <v>516943</v>
      </c>
      <c r="B23" s="490"/>
      <c r="C23" s="219" t="s">
        <v>380</v>
      </c>
      <c r="D23" s="220"/>
      <c r="E23" s="220"/>
      <c r="F23" s="220"/>
      <c r="G23" s="220"/>
      <c r="H23" s="220"/>
      <c r="I23" s="221"/>
      <c r="J23" s="137">
        <v>500000</v>
      </c>
      <c r="K23" s="132">
        <v>1511814</v>
      </c>
    </row>
    <row r="24" spans="1:11" s="8" customFormat="1" ht="15.95" customHeight="1" x14ac:dyDescent="0.2">
      <c r="A24" s="132">
        <v>212486</v>
      </c>
      <c r="B24" s="490"/>
      <c r="C24" s="219" t="s">
        <v>627</v>
      </c>
      <c r="D24" s="220"/>
      <c r="E24" s="220"/>
      <c r="F24" s="220"/>
      <c r="G24" s="220"/>
      <c r="H24" s="220"/>
      <c r="I24" s="221"/>
      <c r="J24" s="137">
        <v>104000</v>
      </c>
      <c r="K24" s="132">
        <v>226094</v>
      </c>
    </row>
    <row r="25" spans="1:11" s="8" customFormat="1" ht="15.95" customHeight="1" x14ac:dyDescent="0.2">
      <c r="A25" s="132">
        <v>18933391</v>
      </c>
      <c r="B25" s="490"/>
      <c r="C25" s="219" t="s">
        <v>628</v>
      </c>
      <c r="D25" s="220"/>
      <c r="E25" s="220"/>
      <c r="F25" s="220"/>
      <c r="G25" s="220"/>
      <c r="H25" s="220"/>
      <c r="I25" s="221"/>
      <c r="J25" s="137">
        <v>30818000</v>
      </c>
      <c r="K25" s="132">
        <v>6277641</v>
      </c>
    </row>
    <row r="26" spans="1:11" s="8" customFormat="1" ht="15.95" customHeight="1" x14ac:dyDescent="0.2">
      <c r="A26" s="132">
        <v>61071780</v>
      </c>
      <c r="B26" s="490"/>
      <c r="C26" s="219" t="s">
        <v>529</v>
      </c>
      <c r="D26" s="220"/>
      <c r="E26" s="220"/>
      <c r="F26" s="220"/>
      <c r="G26" s="220"/>
      <c r="H26" s="220"/>
      <c r="I26" s="221"/>
      <c r="J26" s="137">
        <v>58588000</v>
      </c>
      <c r="K26" s="132">
        <v>68160711</v>
      </c>
    </row>
    <row r="27" spans="1:11" s="8" customFormat="1" ht="15.95" customHeight="1" x14ac:dyDescent="0.2">
      <c r="A27" s="132">
        <v>6684566</v>
      </c>
      <c r="B27" s="490"/>
      <c r="C27" s="219" t="s">
        <v>629</v>
      </c>
      <c r="D27" s="220"/>
      <c r="E27" s="220"/>
      <c r="F27" s="220"/>
      <c r="G27" s="220"/>
      <c r="H27" s="220"/>
      <c r="I27" s="221"/>
      <c r="J27" s="137">
        <v>6790000</v>
      </c>
      <c r="K27" s="132">
        <v>7600858</v>
      </c>
    </row>
    <row r="28" spans="1:11" s="8" customFormat="1" ht="15.95" customHeight="1" x14ac:dyDescent="0.2">
      <c r="A28" s="132">
        <v>23522</v>
      </c>
      <c r="B28" s="490"/>
      <c r="C28" s="219" t="s">
        <v>367</v>
      </c>
      <c r="D28" s="220"/>
      <c r="E28" s="220"/>
      <c r="F28" s="220"/>
      <c r="G28" s="220"/>
      <c r="H28" s="220"/>
      <c r="I28" s="221"/>
      <c r="J28" s="137">
        <v>1000</v>
      </c>
      <c r="K28" s="132">
        <v>5927</v>
      </c>
    </row>
    <row r="29" spans="1:11" s="8" customFormat="1" ht="15.95" customHeight="1" x14ac:dyDescent="0.2">
      <c r="A29" s="132">
        <v>6650381</v>
      </c>
      <c r="B29" s="490"/>
      <c r="C29" s="219" t="s">
        <v>17</v>
      </c>
      <c r="D29" s="220"/>
      <c r="E29" s="220"/>
      <c r="F29" s="220"/>
      <c r="G29" s="220"/>
      <c r="H29" s="220"/>
      <c r="I29" s="221"/>
      <c r="J29" s="137">
        <v>6184000</v>
      </c>
      <c r="K29" s="132">
        <v>7595009</v>
      </c>
    </row>
    <row r="30" spans="1:11" s="8" customFormat="1" ht="15.95" customHeight="1" x14ac:dyDescent="0.2">
      <c r="A30" s="132">
        <v>15335</v>
      </c>
      <c r="B30" s="490"/>
      <c r="C30" s="219" t="s">
        <v>101</v>
      </c>
      <c r="D30" s="220"/>
      <c r="E30" s="220"/>
      <c r="F30" s="220"/>
      <c r="G30" s="220"/>
      <c r="H30" s="220"/>
      <c r="I30" s="221"/>
      <c r="J30" s="137">
        <v>2000</v>
      </c>
      <c r="K30" s="132">
        <v>4953</v>
      </c>
    </row>
    <row r="31" spans="1:11" s="8" customFormat="1" ht="15.95" customHeight="1" x14ac:dyDescent="0.2">
      <c r="A31" s="132">
        <v>725709</v>
      </c>
      <c r="B31" s="490"/>
      <c r="C31" s="219" t="s">
        <v>12</v>
      </c>
      <c r="D31" s="220"/>
      <c r="E31" s="220"/>
      <c r="F31" s="220"/>
      <c r="G31" s="220"/>
      <c r="H31" s="220"/>
      <c r="I31" s="221"/>
      <c r="J31" s="137">
        <v>671000</v>
      </c>
      <c r="K31" s="132">
        <v>1444603</v>
      </c>
    </row>
    <row r="32" spans="1:11" s="8" customFormat="1" ht="15.95" customHeight="1" x14ac:dyDescent="0.2">
      <c r="A32" s="132">
        <v>118</v>
      </c>
      <c r="B32" s="490"/>
      <c r="C32" s="219" t="s">
        <v>630</v>
      </c>
      <c r="D32" s="220"/>
      <c r="E32" s="220"/>
      <c r="F32" s="220"/>
      <c r="G32" s="220"/>
      <c r="H32" s="220"/>
      <c r="I32" s="221"/>
      <c r="J32" s="138">
        <v>0</v>
      </c>
      <c r="K32" s="132">
        <v>5050</v>
      </c>
    </row>
    <row r="33" spans="1:11" s="8" customFormat="1" ht="15.95" customHeight="1" x14ac:dyDescent="0.2">
      <c r="A33" s="132">
        <v>2500</v>
      </c>
      <c r="B33" s="490"/>
      <c r="C33" s="219" t="s">
        <v>13</v>
      </c>
      <c r="D33" s="220"/>
      <c r="E33" s="220"/>
      <c r="F33" s="220"/>
      <c r="G33" s="220"/>
      <c r="H33" s="220"/>
      <c r="I33" s="221"/>
      <c r="J33" s="138">
        <v>0</v>
      </c>
      <c r="K33" s="138">
        <v>0</v>
      </c>
    </row>
    <row r="34" spans="1:11" s="8" customFormat="1" ht="15.95" customHeight="1" x14ac:dyDescent="0.2">
      <c r="A34" s="132">
        <v>20094</v>
      </c>
      <c r="B34" s="490"/>
      <c r="C34" s="219" t="s">
        <v>280</v>
      </c>
      <c r="D34" s="220"/>
      <c r="E34" s="220"/>
      <c r="F34" s="220"/>
      <c r="G34" s="220"/>
      <c r="H34" s="220"/>
      <c r="I34" s="221"/>
      <c r="J34" s="137">
        <v>6000</v>
      </c>
      <c r="K34" s="132">
        <v>12694</v>
      </c>
    </row>
    <row r="35" spans="1:11" s="8" customFormat="1" ht="15.95" customHeight="1" x14ac:dyDescent="0.2">
      <c r="A35" s="132">
        <v>18462</v>
      </c>
      <c r="B35" s="490"/>
      <c r="C35" s="219" t="s">
        <v>14</v>
      </c>
      <c r="D35" s="220"/>
      <c r="E35" s="220"/>
      <c r="F35" s="220"/>
      <c r="G35" s="220"/>
      <c r="H35" s="220"/>
      <c r="I35" s="221"/>
      <c r="J35" s="137">
        <v>5000</v>
      </c>
      <c r="K35" s="132">
        <v>23805</v>
      </c>
    </row>
    <row r="36" spans="1:11" s="8" customFormat="1" ht="15.95" customHeight="1" x14ac:dyDescent="0.2">
      <c r="A36" s="132">
        <v>23239</v>
      </c>
      <c r="B36" s="490"/>
      <c r="C36" s="219" t="s">
        <v>102</v>
      </c>
      <c r="D36" s="220"/>
      <c r="E36" s="220"/>
      <c r="F36" s="220"/>
      <c r="G36" s="220"/>
      <c r="H36" s="220"/>
      <c r="I36" s="221"/>
      <c r="J36" s="175">
        <v>15000</v>
      </c>
      <c r="K36" s="132">
        <v>27763</v>
      </c>
    </row>
    <row r="37" spans="1:11" s="8" customFormat="1" ht="15.95" customHeight="1" x14ac:dyDescent="0.2">
      <c r="A37" s="132">
        <v>366153</v>
      </c>
      <c r="B37" s="490"/>
      <c r="C37" s="219" t="s">
        <v>15</v>
      </c>
      <c r="D37" s="220"/>
      <c r="E37" s="220"/>
      <c r="F37" s="220"/>
      <c r="G37" s="220"/>
      <c r="H37" s="220"/>
      <c r="I37" s="221"/>
      <c r="J37" s="137">
        <v>1119000</v>
      </c>
      <c r="K37" s="132">
        <v>2710434</v>
      </c>
    </row>
    <row r="38" spans="1:11" s="8" customFormat="1" ht="15.95" customHeight="1" x14ac:dyDescent="0.2">
      <c r="A38" s="132">
        <v>76330</v>
      </c>
      <c r="B38" s="495"/>
      <c r="C38" s="219" t="s">
        <v>16</v>
      </c>
      <c r="D38" s="219"/>
      <c r="E38" s="219"/>
      <c r="F38" s="219"/>
      <c r="G38" s="219"/>
      <c r="H38" s="219"/>
      <c r="I38" s="221"/>
      <c r="J38" s="137">
        <v>19000</v>
      </c>
      <c r="K38" s="132">
        <v>179999</v>
      </c>
    </row>
    <row r="39" spans="1:11" s="8" customFormat="1" ht="15.95" customHeight="1" x14ac:dyDescent="0.2">
      <c r="A39" s="137">
        <v>76186727</v>
      </c>
      <c r="B39" s="64"/>
      <c r="C39" s="219" t="s">
        <v>631</v>
      </c>
      <c r="D39" s="220"/>
      <c r="E39" s="220"/>
      <c r="F39" s="220"/>
      <c r="G39" s="220"/>
      <c r="H39" s="220"/>
      <c r="I39" s="221"/>
      <c r="J39" s="137">
        <v>36300000</v>
      </c>
      <c r="K39" s="137">
        <v>38993525</v>
      </c>
    </row>
    <row r="40" spans="1:11" s="8" customFormat="1" ht="15.95" customHeight="1" x14ac:dyDescent="0.2">
      <c r="A40" s="137">
        <v>278361</v>
      </c>
      <c r="B40" s="496"/>
      <c r="C40" s="219" t="s">
        <v>465</v>
      </c>
      <c r="D40" s="220"/>
      <c r="E40" s="220"/>
      <c r="F40" s="220"/>
      <c r="G40" s="220"/>
      <c r="H40" s="220"/>
      <c r="I40" s="221"/>
      <c r="J40" s="137">
        <v>155000</v>
      </c>
      <c r="K40" s="137">
        <v>371562</v>
      </c>
    </row>
    <row r="41" spans="1:11" s="8" customFormat="1" ht="15.95" customHeight="1" x14ac:dyDescent="0.2">
      <c r="A41" s="137">
        <v>189069</v>
      </c>
      <c r="B41" s="496"/>
      <c r="C41" s="219" t="s">
        <v>18</v>
      </c>
      <c r="D41" s="220"/>
      <c r="E41" s="220"/>
      <c r="F41" s="220"/>
      <c r="G41" s="220"/>
      <c r="H41" s="220"/>
      <c r="I41" s="221"/>
      <c r="J41" s="138">
        <v>0</v>
      </c>
      <c r="K41" s="137">
        <v>132448</v>
      </c>
    </row>
    <row r="42" spans="1:11" s="8" customFormat="1" ht="15.95" customHeight="1" x14ac:dyDescent="0.2">
      <c r="A42" s="137">
        <v>2450</v>
      </c>
      <c r="B42" s="496"/>
      <c r="C42" s="219" t="s">
        <v>19</v>
      </c>
      <c r="D42" s="220"/>
      <c r="E42" s="220"/>
      <c r="F42" s="220"/>
      <c r="G42" s="220"/>
      <c r="H42" s="220"/>
      <c r="I42" s="221"/>
      <c r="J42" s="137">
        <v>1000</v>
      </c>
      <c r="K42" s="137">
        <v>11230</v>
      </c>
    </row>
    <row r="43" spans="1:11" s="8" customFormat="1" ht="15.95" customHeight="1" x14ac:dyDescent="0.2">
      <c r="A43" s="137">
        <v>2100297</v>
      </c>
      <c r="B43" s="496"/>
      <c r="C43" s="219" t="s">
        <v>20</v>
      </c>
      <c r="D43" s="220"/>
      <c r="E43" s="220"/>
      <c r="F43" s="220"/>
      <c r="G43" s="220"/>
      <c r="H43" s="220"/>
      <c r="I43" s="221"/>
      <c r="J43" s="137">
        <v>88000</v>
      </c>
      <c r="K43" s="137">
        <v>1636790</v>
      </c>
    </row>
    <row r="44" spans="1:11" s="8" customFormat="1" ht="15.95" customHeight="1" x14ac:dyDescent="0.2">
      <c r="A44" s="137">
        <v>48738</v>
      </c>
      <c r="B44" s="496"/>
      <c r="C44" s="219" t="s">
        <v>21</v>
      </c>
      <c r="D44" s="220"/>
      <c r="E44" s="220"/>
      <c r="F44" s="220"/>
      <c r="G44" s="220"/>
      <c r="H44" s="220"/>
      <c r="I44" s="221"/>
      <c r="J44" s="137">
        <v>10000</v>
      </c>
      <c r="K44" s="137">
        <v>134867</v>
      </c>
    </row>
    <row r="45" spans="1:11" s="8" customFormat="1" ht="15.95" customHeight="1" x14ac:dyDescent="0.2">
      <c r="A45" s="137">
        <v>1144</v>
      </c>
      <c r="B45" s="496"/>
      <c r="C45" s="219" t="s">
        <v>632</v>
      </c>
      <c r="D45" s="220"/>
      <c r="E45" s="220"/>
      <c r="F45" s="220"/>
      <c r="G45" s="220"/>
      <c r="H45" s="220"/>
      <c r="I45" s="221"/>
      <c r="J45" s="138">
        <v>0</v>
      </c>
      <c r="K45" s="137">
        <v>11711</v>
      </c>
    </row>
    <row r="46" spans="1:11" s="8" customFormat="1" ht="15.95" customHeight="1" x14ac:dyDescent="0.2">
      <c r="A46" s="188">
        <v>183475</v>
      </c>
      <c r="B46" s="497"/>
      <c r="C46" s="386" t="s">
        <v>258</v>
      </c>
      <c r="D46" s="386"/>
      <c r="E46" s="386"/>
      <c r="F46" s="386"/>
      <c r="G46" s="386"/>
      <c r="H46" s="386"/>
      <c r="I46" s="387"/>
      <c r="J46" s="188">
        <v>100000</v>
      </c>
      <c r="K46" s="188">
        <v>151396</v>
      </c>
    </row>
    <row r="47" spans="1:11" s="8" customFormat="1" ht="15" customHeight="1" x14ac:dyDescent="0.2">
      <c r="A47" s="498"/>
      <c r="B47" s="495"/>
      <c r="C47" s="11"/>
      <c r="D47" s="11"/>
      <c r="E47" s="11"/>
      <c r="F47" s="11"/>
      <c r="G47" s="11"/>
      <c r="H47" s="11"/>
      <c r="I47" s="11"/>
      <c r="J47" s="18"/>
      <c r="K47" s="18"/>
    </row>
    <row r="48" spans="1:11" s="8" customFormat="1" ht="15" customHeight="1" x14ac:dyDescent="0.2">
      <c r="A48" s="498"/>
      <c r="B48" s="495"/>
      <c r="C48" s="11"/>
      <c r="D48" s="11"/>
      <c r="E48" s="11"/>
      <c r="F48" s="11"/>
      <c r="G48" s="11"/>
      <c r="H48" s="11"/>
      <c r="I48" s="11"/>
      <c r="J48" s="18"/>
      <c r="K48" s="18"/>
    </row>
    <row r="49" spans="1:11" s="8" customFormat="1" ht="15" customHeight="1" x14ac:dyDescent="0.2">
      <c r="A49" s="498"/>
      <c r="B49" s="495"/>
      <c r="C49" s="11"/>
      <c r="D49" s="11"/>
      <c r="E49" s="11"/>
      <c r="F49" s="11"/>
      <c r="G49" s="11"/>
      <c r="H49" s="11"/>
      <c r="I49" s="11"/>
      <c r="J49" s="18"/>
      <c r="K49" s="18"/>
    </row>
    <row r="50" spans="1:11" s="8" customFormat="1" ht="15" customHeight="1" x14ac:dyDescent="0.2">
      <c r="A50" s="498"/>
      <c r="B50" s="495"/>
      <c r="C50" s="11"/>
      <c r="D50" s="11"/>
      <c r="E50" s="11"/>
      <c r="F50" s="11"/>
      <c r="G50" s="11"/>
      <c r="H50" s="11"/>
      <c r="I50" s="11"/>
      <c r="J50" s="18"/>
      <c r="K50" s="18"/>
    </row>
    <row r="51" spans="1:11" s="8" customFormat="1" ht="15" customHeight="1" x14ac:dyDescent="0.2">
      <c r="A51" s="498"/>
      <c r="B51" s="495"/>
      <c r="C51" s="11"/>
      <c r="D51" s="11"/>
      <c r="E51" s="11"/>
      <c r="F51" s="11"/>
      <c r="G51" s="11"/>
      <c r="H51" s="11"/>
      <c r="I51" s="11"/>
      <c r="J51" s="18"/>
      <c r="K51" s="18"/>
    </row>
    <row r="52" spans="1:11" s="8" customFormat="1" ht="15" customHeight="1" x14ac:dyDescent="0.2">
      <c r="A52" s="498"/>
      <c r="B52" s="495"/>
      <c r="C52" s="11"/>
      <c r="D52" s="11"/>
      <c r="E52" s="11"/>
      <c r="F52" s="11"/>
      <c r="G52" s="11"/>
      <c r="H52" s="11"/>
      <c r="I52" s="11"/>
      <c r="J52" s="18"/>
      <c r="K52" s="18"/>
    </row>
    <row r="53" spans="1:11" s="8" customFormat="1" ht="11.25" x14ac:dyDescent="0.2">
      <c r="A53" s="18"/>
      <c r="B53" s="2"/>
      <c r="C53" s="11"/>
      <c r="D53" s="11"/>
      <c r="E53" s="11"/>
      <c r="F53" s="11"/>
      <c r="G53" s="11"/>
      <c r="H53" s="11"/>
      <c r="I53" s="11"/>
      <c r="J53" s="18"/>
      <c r="K53" s="18"/>
    </row>
    <row r="54" spans="1:11" s="8" customFormat="1" x14ac:dyDescent="0.2">
      <c r="A54" s="248" t="s">
        <v>633</v>
      </c>
      <c r="B54" s="248"/>
      <c r="C54" s="235"/>
      <c r="D54" s="235"/>
      <c r="E54" s="235"/>
      <c r="F54" s="11"/>
      <c r="G54" s="11"/>
      <c r="H54" s="11"/>
      <c r="I54" s="11"/>
      <c r="J54" s="18"/>
      <c r="K54" s="18"/>
    </row>
    <row r="55" spans="1:11" s="8" customFormat="1" ht="23.25" customHeight="1" x14ac:dyDescent="0.25">
      <c r="A55" s="476" t="s">
        <v>625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</row>
    <row r="56" spans="1:11" s="8" customFormat="1" ht="15" customHeight="1" x14ac:dyDescent="0.25">
      <c r="A56" s="262" t="s">
        <v>626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</row>
    <row r="57" spans="1:11" s="8" customFormat="1" ht="17.25" customHeight="1" x14ac:dyDescent="0.25">
      <c r="A57" s="476" t="s">
        <v>532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</row>
    <row r="58" spans="1:11" s="8" customFormat="1" x14ac:dyDescent="0.2">
      <c r="A58" s="142"/>
      <c r="J58" s="253" t="s">
        <v>9</v>
      </c>
      <c r="K58" s="253"/>
    </row>
    <row r="59" spans="1:11" s="8" customFormat="1" ht="18.75" customHeight="1" x14ac:dyDescent="0.2">
      <c r="A59" s="216" t="s">
        <v>504</v>
      </c>
      <c r="B59" s="205" t="s">
        <v>0</v>
      </c>
      <c r="C59" s="478"/>
      <c r="D59" s="478"/>
      <c r="E59" s="478"/>
      <c r="F59" s="478"/>
      <c r="G59" s="478"/>
      <c r="H59" s="478"/>
      <c r="I59" s="479"/>
      <c r="J59" s="249" t="s">
        <v>518</v>
      </c>
      <c r="K59" s="215"/>
    </row>
    <row r="60" spans="1:11" s="8" customFormat="1" ht="18" customHeight="1" x14ac:dyDescent="0.2">
      <c r="A60" s="203"/>
      <c r="B60" s="480"/>
      <c r="C60" s="481"/>
      <c r="D60" s="481"/>
      <c r="E60" s="481"/>
      <c r="F60" s="481"/>
      <c r="G60" s="481"/>
      <c r="H60" s="481"/>
      <c r="I60" s="482"/>
      <c r="J60" s="216" t="s">
        <v>266</v>
      </c>
      <c r="K60" s="483" t="s">
        <v>519</v>
      </c>
    </row>
    <row r="61" spans="1:11" s="8" customFormat="1" ht="18" customHeight="1" x14ac:dyDescent="0.2">
      <c r="A61" s="296"/>
      <c r="B61" s="485"/>
      <c r="C61" s="486"/>
      <c r="D61" s="486"/>
      <c r="E61" s="486"/>
      <c r="F61" s="486"/>
      <c r="G61" s="486"/>
      <c r="H61" s="486"/>
      <c r="I61" s="487"/>
      <c r="J61" s="488"/>
      <c r="K61" s="489"/>
    </row>
    <row r="62" spans="1:11" s="8" customFormat="1" ht="15.95" customHeight="1" x14ac:dyDescent="0.2">
      <c r="A62" s="499">
        <v>16401</v>
      </c>
      <c r="B62" s="500"/>
      <c r="C62" s="219" t="s">
        <v>362</v>
      </c>
      <c r="D62" s="220"/>
      <c r="E62" s="220"/>
      <c r="F62" s="220"/>
      <c r="G62" s="220"/>
      <c r="H62" s="220"/>
      <c r="I62" s="221"/>
      <c r="J62" s="137">
        <v>3000</v>
      </c>
      <c r="K62" s="499">
        <v>9644</v>
      </c>
    </row>
    <row r="63" spans="1:11" s="8" customFormat="1" ht="15.95" customHeight="1" x14ac:dyDescent="0.2">
      <c r="A63" s="132">
        <v>11984</v>
      </c>
      <c r="B63" s="500"/>
      <c r="C63" s="219" t="s">
        <v>366</v>
      </c>
      <c r="D63" s="220"/>
      <c r="E63" s="220"/>
      <c r="F63" s="220"/>
      <c r="G63" s="220"/>
      <c r="H63" s="220"/>
      <c r="I63" s="221"/>
      <c r="J63" s="137">
        <v>3000</v>
      </c>
      <c r="K63" s="132">
        <v>29495</v>
      </c>
    </row>
    <row r="64" spans="1:11" s="8" customFormat="1" ht="15.95" customHeight="1" x14ac:dyDescent="0.2">
      <c r="A64" s="132">
        <v>772260</v>
      </c>
      <c r="B64" s="500"/>
      <c r="C64" s="219" t="s">
        <v>375</v>
      </c>
      <c r="D64" s="220"/>
      <c r="E64" s="220"/>
      <c r="F64" s="220"/>
      <c r="G64" s="220"/>
      <c r="H64" s="220"/>
      <c r="I64" s="221"/>
      <c r="J64" s="137">
        <v>654000</v>
      </c>
      <c r="K64" s="132">
        <v>661162</v>
      </c>
    </row>
    <row r="65" spans="1:12" s="8" customFormat="1" ht="15.95" customHeight="1" x14ac:dyDescent="0.2">
      <c r="A65" s="132">
        <v>27</v>
      </c>
      <c r="B65" s="500"/>
      <c r="C65" s="219" t="s">
        <v>634</v>
      </c>
      <c r="D65" s="220"/>
      <c r="E65" s="220"/>
      <c r="F65" s="220"/>
      <c r="G65" s="220"/>
      <c r="H65" s="220"/>
      <c r="I65" s="221"/>
      <c r="J65" s="138">
        <v>0</v>
      </c>
      <c r="K65" s="132">
        <v>1945</v>
      </c>
    </row>
    <row r="66" spans="1:12" s="8" customFormat="1" ht="15.95" customHeight="1" x14ac:dyDescent="0.2">
      <c r="A66" s="132">
        <v>57855</v>
      </c>
      <c r="B66" s="500"/>
      <c r="C66" s="219" t="s">
        <v>457</v>
      </c>
      <c r="D66" s="220"/>
      <c r="E66" s="220"/>
      <c r="F66" s="220"/>
      <c r="G66" s="220"/>
      <c r="H66" s="220"/>
      <c r="I66" s="221"/>
      <c r="J66" s="137">
        <v>42000</v>
      </c>
      <c r="K66" s="132">
        <v>86909</v>
      </c>
    </row>
    <row r="67" spans="1:12" s="8" customFormat="1" ht="15.95" customHeight="1" x14ac:dyDescent="0.2">
      <c r="A67" s="132">
        <v>5419583</v>
      </c>
      <c r="B67" s="500"/>
      <c r="C67" s="11" t="s">
        <v>510</v>
      </c>
      <c r="D67" s="56"/>
      <c r="E67" s="56"/>
      <c r="F67" s="56"/>
      <c r="G67" s="56"/>
      <c r="H67" s="56"/>
      <c r="I67" s="75"/>
      <c r="J67" s="137">
        <v>4419000</v>
      </c>
      <c r="K67" s="132">
        <v>9536999</v>
      </c>
    </row>
    <row r="68" spans="1:12" s="8" customFormat="1" ht="15.95" customHeight="1" x14ac:dyDescent="0.2">
      <c r="A68" s="162">
        <v>285</v>
      </c>
      <c r="B68" s="500"/>
      <c r="C68" s="219" t="s">
        <v>365</v>
      </c>
      <c r="D68" s="219"/>
      <c r="E68" s="219"/>
      <c r="F68" s="219"/>
      <c r="G68" s="219"/>
      <c r="H68" s="219"/>
      <c r="I68" s="221"/>
      <c r="J68" s="138">
        <v>0</v>
      </c>
      <c r="K68" s="162">
        <v>969</v>
      </c>
    </row>
    <row r="69" spans="1:12" s="8" customFormat="1" ht="15.95" customHeight="1" x14ac:dyDescent="0.2">
      <c r="A69" s="137">
        <v>78987504</v>
      </c>
      <c r="B69" s="500"/>
      <c r="C69" s="219" t="s">
        <v>635</v>
      </c>
      <c r="D69" s="219"/>
      <c r="E69" s="219"/>
      <c r="F69" s="219"/>
      <c r="G69" s="219"/>
      <c r="H69" s="219"/>
      <c r="I69" s="221"/>
      <c r="J69" s="137">
        <v>80672000</v>
      </c>
      <c r="K69" s="137">
        <v>92133594</v>
      </c>
    </row>
    <row r="70" spans="1:12" s="8" customFormat="1" ht="15.95" customHeight="1" x14ac:dyDescent="0.2">
      <c r="A70" s="138">
        <v>0</v>
      </c>
      <c r="B70" s="500"/>
      <c r="C70" s="219" t="s">
        <v>575</v>
      </c>
      <c r="D70" s="219"/>
      <c r="E70" s="219"/>
      <c r="F70" s="219"/>
      <c r="G70" s="219"/>
      <c r="H70" s="219"/>
      <c r="I70" s="221"/>
      <c r="J70" s="138">
        <v>0</v>
      </c>
      <c r="K70" s="137">
        <v>17099</v>
      </c>
    </row>
    <row r="71" spans="1:12" s="8" customFormat="1" ht="15.95" customHeight="1" x14ac:dyDescent="0.2">
      <c r="A71" s="137">
        <v>1195926</v>
      </c>
      <c r="B71" s="496"/>
      <c r="C71" s="219" t="s">
        <v>22</v>
      </c>
      <c r="D71" s="220"/>
      <c r="E71" s="220"/>
      <c r="F71" s="220"/>
      <c r="G71" s="220"/>
      <c r="H71" s="220"/>
      <c r="I71" s="221"/>
      <c r="J71" s="137">
        <v>850000</v>
      </c>
      <c r="K71" s="137">
        <v>244376</v>
      </c>
    </row>
    <row r="72" spans="1:12" s="8" customFormat="1" ht="15.95" customHeight="1" x14ac:dyDescent="0.2">
      <c r="A72" s="137">
        <v>7754</v>
      </c>
      <c r="B72" s="496"/>
      <c r="C72" s="219" t="s">
        <v>23</v>
      </c>
      <c r="D72" s="219"/>
      <c r="E72" s="219"/>
      <c r="F72" s="219"/>
      <c r="G72" s="219"/>
      <c r="H72" s="219"/>
      <c r="I72" s="221"/>
      <c r="J72" s="138">
        <v>0</v>
      </c>
      <c r="K72" s="137">
        <v>1138</v>
      </c>
    </row>
    <row r="73" spans="1:12" s="8" customFormat="1" ht="15.95" customHeight="1" x14ac:dyDescent="0.2">
      <c r="A73" s="137">
        <v>170054272</v>
      </c>
      <c r="B73" s="496"/>
      <c r="C73" s="219" t="s">
        <v>24</v>
      </c>
      <c r="D73" s="220"/>
      <c r="E73" s="220"/>
      <c r="F73" s="220"/>
      <c r="G73" s="220"/>
      <c r="H73" s="220"/>
      <c r="I73" s="221"/>
      <c r="J73" s="137">
        <v>135593000</v>
      </c>
      <c r="K73" s="137">
        <v>225642301</v>
      </c>
    </row>
    <row r="74" spans="1:12" s="8" customFormat="1" ht="15.95" customHeight="1" x14ac:dyDescent="0.2">
      <c r="A74" s="137">
        <v>10100</v>
      </c>
      <c r="B74" s="496"/>
      <c r="C74" s="219" t="s">
        <v>636</v>
      </c>
      <c r="D74" s="220"/>
      <c r="E74" s="220"/>
      <c r="F74" s="220"/>
      <c r="G74" s="220"/>
      <c r="H74" s="220"/>
      <c r="I74" s="221"/>
      <c r="J74" s="138">
        <v>0</v>
      </c>
      <c r="K74" s="137">
        <v>615567</v>
      </c>
    </row>
    <row r="75" spans="1:12" s="8" customFormat="1" ht="15.95" customHeight="1" x14ac:dyDescent="0.2">
      <c r="A75" s="501"/>
      <c r="B75" s="496"/>
      <c r="C75" s="260" t="s">
        <v>4</v>
      </c>
      <c r="D75" s="502"/>
      <c r="E75" s="502"/>
      <c r="F75" s="502"/>
      <c r="G75" s="502"/>
      <c r="H75" s="502"/>
      <c r="I75" s="503"/>
      <c r="J75" s="501"/>
      <c r="K75" s="501"/>
    </row>
    <row r="76" spans="1:12" s="8" customFormat="1" ht="15.95" customHeight="1" x14ac:dyDescent="0.2">
      <c r="A76" s="137">
        <v>374480637</v>
      </c>
      <c r="B76" s="496"/>
      <c r="C76" s="198" t="s">
        <v>637</v>
      </c>
      <c r="D76" s="504"/>
      <c r="E76" s="504"/>
      <c r="F76" s="504"/>
      <c r="G76" s="504"/>
      <c r="H76" s="504"/>
      <c r="I76" s="505"/>
      <c r="J76" s="137">
        <v>249763000</v>
      </c>
      <c r="K76" s="137">
        <v>397145629</v>
      </c>
    </row>
    <row r="77" spans="1:12" s="8" customFormat="1" ht="15.95" customHeight="1" x14ac:dyDescent="0.2">
      <c r="A77" s="138">
        <v>0</v>
      </c>
      <c r="B77" s="496"/>
      <c r="C77" s="256" t="s">
        <v>638</v>
      </c>
      <c r="D77" s="506"/>
      <c r="E77" s="506"/>
      <c r="F77" s="506"/>
      <c r="G77" s="506"/>
      <c r="H77" s="506"/>
      <c r="I77" s="507"/>
      <c r="J77" s="138">
        <v>0</v>
      </c>
      <c r="K77" s="137">
        <v>46754694</v>
      </c>
    </row>
    <row r="78" spans="1:12" s="8" customFormat="1" ht="15.95" customHeight="1" x14ac:dyDescent="0.2">
      <c r="A78" s="137">
        <v>10933</v>
      </c>
      <c r="B78" s="496"/>
      <c r="C78" s="256" t="s">
        <v>639</v>
      </c>
      <c r="D78" s="506"/>
      <c r="E78" s="506"/>
      <c r="F78" s="506"/>
      <c r="G78" s="506"/>
      <c r="H78" s="506"/>
      <c r="I78" s="507"/>
      <c r="J78" s="138">
        <v>0</v>
      </c>
      <c r="K78" s="137">
        <v>110167</v>
      </c>
    </row>
    <row r="79" spans="1:12" s="8" customFormat="1" ht="15.95" customHeight="1" x14ac:dyDescent="0.2">
      <c r="A79" s="138">
        <v>0</v>
      </c>
      <c r="B79" s="508"/>
      <c r="C79" s="256" t="s">
        <v>640</v>
      </c>
      <c r="D79" s="506"/>
      <c r="E79" s="506"/>
      <c r="F79" s="506"/>
      <c r="G79" s="506"/>
      <c r="H79" s="506"/>
      <c r="I79" s="507"/>
      <c r="J79" s="137">
        <v>9000000</v>
      </c>
      <c r="K79" s="138">
        <v>0</v>
      </c>
    </row>
    <row r="80" spans="1:12" s="8" customFormat="1" ht="19.5" customHeight="1" x14ac:dyDescent="0.25">
      <c r="A80" s="140">
        <f>SUM(A9:A46,A62:A79)</f>
        <v>1073428572</v>
      </c>
      <c r="B80" s="509"/>
      <c r="C80" s="510" t="s">
        <v>125</v>
      </c>
      <c r="D80" s="510"/>
      <c r="E80" s="510"/>
      <c r="F80" s="510"/>
      <c r="G80" s="510"/>
      <c r="H80" s="510"/>
      <c r="I80" s="511"/>
      <c r="J80" s="140">
        <f>SUM(J9:J46,J62:J79)</f>
        <v>890000000</v>
      </c>
      <c r="K80" s="140">
        <f>SUM(K9:K46,K62:K79)</f>
        <v>1344916576</v>
      </c>
      <c r="L80" s="512"/>
    </row>
    <row r="81" spans="1:12" s="1" customFormat="1" ht="16.5" customHeight="1" x14ac:dyDescent="0.2">
      <c r="A81" s="513"/>
      <c r="B81" s="513"/>
      <c r="C81" s="513"/>
      <c r="D81" s="513"/>
      <c r="E81" s="513"/>
      <c r="F81" s="513"/>
      <c r="G81" s="513"/>
      <c r="H81" s="513"/>
      <c r="I81" s="513"/>
      <c r="J81" s="513"/>
      <c r="K81" s="513"/>
    </row>
    <row r="82" spans="1:12" s="1" customFormat="1" ht="17.25" customHeight="1" x14ac:dyDescent="0.2">
      <c r="A82" s="381"/>
      <c r="B82" s="381"/>
      <c r="C82" s="381"/>
      <c r="D82" s="381"/>
      <c r="E82" s="381"/>
      <c r="F82" s="381"/>
      <c r="G82" s="381"/>
      <c r="H82" s="381"/>
      <c r="I82" s="381"/>
      <c r="J82" s="381"/>
      <c r="K82" s="381"/>
      <c r="L82" s="514"/>
    </row>
    <row r="83" spans="1:12" s="1" customFormat="1" ht="11.25" x14ac:dyDescent="0.2">
      <c r="A83" s="515"/>
      <c r="B83" s="515"/>
      <c r="C83" s="515"/>
      <c r="D83" s="515"/>
      <c r="E83" s="515"/>
      <c r="F83" s="515"/>
      <c r="G83" s="515"/>
      <c r="H83" s="515"/>
      <c r="I83" s="515"/>
      <c r="J83" s="515"/>
      <c r="K83" s="515"/>
    </row>
    <row r="84" spans="1:12" s="1" customFormat="1" ht="11.25" x14ac:dyDescent="0.2">
      <c r="A84" s="515"/>
      <c r="B84" s="515"/>
      <c r="C84" s="515"/>
      <c r="D84" s="515"/>
      <c r="E84" s="515"/>
      <c r="F84" s="515"/>
      <c r="G84" s="515"/>
      <c r="H84" s="515"/>
      <c r="I84" s="515"/>
      <c r="J84" s="515"/>
      <c r="K84" s="515"/>
    </row>
    <row r="85" spans="1:12" s="1" customFormat="1" ht="11.25" x14ac:dyDescent="0.2">
      <c r="A85" s="477"/>
      <c r="J85" s="477"/>
      <c r="K85" s="477"/>
    </row>
    <row r="86" spans="1:12" s="1" customFormat="1" ht="11.25" x14ac:dyDescent="0.2">
      <c r="A86" s="477"/>
      <c r="J86" s="477"/>
      <c r="K86" s="477"/>
    </row>
    <row r="87" spans="1:12" s="1" customFormat="1" ht="11.25" x14ac:dyDescent="0.2">
      <c r="A87" s="477"/>
      <c r="J87" s="477"/>
      <c r="K87" s="477"/>
    </row>
    <row r="88" spans="1:12" s="1" customFormat="1" ht="11.25" x14ac:dyDescent="0.2">
      <c r="A88" s="477"/>
      <c r="J88" s="477"/>
      <c r="K88" s="477"/>
    </row>
    <row r="89" spans="1:12" s="1" customFormat="1" ht="11.25" x14ac:dyDescent="0.2">
      <c r="A89" s="477"/>
      <c r="J89" s="477"/>
      <c r="K89" s="477"/>
    </row>
    <row r="90" spans="1:12" s="1" customFormat="1" ht="11.25" x14ac:dyDescent="0.2">
      <c r="A90" s="477"/>
      <c r="J90" s="477"/>
      <c r="K90" s="477"/>
    </row>
    <row r="91" spans="1:12" s="1" customFormat="1" ht="11.25" x14ac:dyDescent="0.2">
      <c r="A91" s="477"/>
      <c r="J91" s="477"/>
      <c r="K91" s="477"/>
    </row>
    <row r="92" spans="1:12" s="1" customFormat="1" ht="11.25" x14ac:dyDescent="0.2">
      <c r="A92" s="477"/>
      <c r="J92" s="477"/>
      <c r="K92" s="477"/>
    </row>
    <row r="93" spans="1:12" s="1" customFormat="1" ht="11.25" x14ac:dyDescent="0.2">
      <c r="A93" s="477"/>
      <c r="J93" s="477"/>
      <c r="K93" s="477"/>
    </row>
    <row r="94" spans="1:12" s="1" customFormat="1" ht="11.25" x14ac:dyDescent="0.2">
      <c r="A94" s="477"/>
      <c r="J94" s="477"/>
      <c r="K94" s="477"/>
    </row>
    <row r="95" spans="1:12" s="1" customFormat="1" ht="11.25" x14ac:dyDescent="0.2">
      <c r="A95" s="477"/>
      <c r="I95" s="477"/>
      <c r="J95" s="477"/>
      <c r="K95" s="477"/>
    </row>
    <row r="96" spans="1:12" s="1" customFormat="1" ht="11.25" x14ac:dyDescent="0.2">
      <c r="A96" s="477"/>
      <c r="I96" s="477"/>
      <c r="J96" s="477"/>
      <c r="K96" s="477"/>
    </row>
    <row r="97" spans="1:11" s="1" customFormat="1" ht="11.25" x14ac:dyDescent="0.2">
      <c r="A97" s="477"/>
      <c r="J97" s="477"/>
      <c r="K97" s="477"/>
    </row>
    <row r="98" spans="1:11" s="1" customFormat="1" ht="11.25" x14ac:dyDescent="0.2">
      <c r="A98" s="477"/>
      <c r="J98" s="477"/>
      <c r="K98" s="477"/>
    </row>
    <row r="99" spans="1:11" s="1" customFormat="1" ht="11.25" x14ac:dyDescent="0.2">
      <c r="A99" s="477"/>
      <c r="J99" s="477"/>
      <c r="K99" s="477"/>
    </row>
    <row r="100" spans="1:11" s="1" customFormat="1" ht="11.25" x14ac:dyDescent="0.2">
      <c r="A100" s="477"/>
      <c r="J100" s="477"/>
      <c r="K100" s="477"/>
    </row>
    <row r="101" spans="1:11" s="1" customFormat="1" ht="11.25" x14ac:dyDescent="0.2">
      <c r="A101" s="477"/>
      <c r="J101" s="477"/>
      <c r="K101" s="477"/>
    </row>
    <row r="102" spans="1:11" s="1" customFormat="1" ht="11.25" x14ac:dyDescent="0.2">
      <c r="A102" s="477"/>
      <c r="J102" s="477"/>
      <c r="K102" s="477"/>
    </row>
  </sheetData>
  <mergeCells count="78">
    <mergeCell ref="A82:K82"/>
    <mergeCell ref="A83:K83"/>
    <mergeCell ref="A84:K84"/>
    <mergeCell ref="C75:I75"/>
    <mergeCell ref="C77:I77"/>
    <mergeCell ref="C78:I78"/>
    <mergeCell ref="C79:I79"/>
    <mergeCell ref="C80:I80"/>
    <mergeCell ref="A81:K81"/>
    <mergeCell ref="C69:I69"/>
    <mergeCell ref="C70:I70"/>
    <mergeCell ref="C71:I71"/>
    <mergeCell ref="C72:I72"/>
    <mergeCell ref="C73:I73"/>
    <mergeCell ref="C74:I74"/>
    <mergeCell ref="C62:I62"/>
    <mergeCell ref="C63:I63"/>
    <mergeCell ref="C64:I64"/>
    <mergeCell ref="C65:I65"/>
    <mergeCell ref="C66:I66"/>
    <mergeCell ref="C68:I68"/>
    <mergeCell ref="J58:K58"/>
    <mergeCell ref="A59:A61"/>
    <mergeCell ref="B59:I61"/>
    <mergeCell ref="J59:K59"/>
    <mergeCell ref="J60:J61"/>
    <mergeCell ref="K60:K61"/>
    <mergeCell ref="C45:I45"/>
    <mergeCell ref="C46:I46"/>
    <mergeCell ref="A54:E54"/>
    <mergeCell ref="A55:K55"/>
    <mergeCell ref="A56:K56"/>
    <mergeCell ref="A57:K57"/>
    <mergeCell ref="C39:I39"/>
    <mergeCell ref="C40:I40"/>
    <mergeCell ref="C41:I41"/>
    <mergeCell ref="C42:I42"/>
    <mergeCell ref="C43:I43"/>
    <mergeCell ref="C44:I44"/>
    <mergeCell ref="C33:I33"/>
    <mergeCell ref="C34:I34"/>
    <mergeCell ref="C35:I35"/>
    <mergeCell ref="C36:I36"/>
    <mergeCell ref="C37:I37"/>
    <mergeCell ref="C38:I38"/>
    <mergeCell ref="C27:I27"/>
    <mergeCell ref="C28:I28"/>
    <mergeCell ref="C29:I29"/>
    <mergeCell ref="C30:I30"/>
    <mergeCell ref="C31:I31"/>
    <mergeCell ref="C32:I32"/>
    <mergeCell ref="C21:I21"/>
    <mergeCell ref="C22:I22"/>
    <mergeCell ref="C23:I23"/>
    <mergeCell ref="C24:I24"/>
    <mergeCell ref="C25:I25"/>
    <mergeCell ref="C26:I26"/>
    <mergeCell ref="C15:I15"/>
    <mergeCell ref="C16:I16"/>
    <mergeCell ref="C17:I17"/>
    <mergeCell ref="C18:I18"/>
    <mergeCell ref="C19:I19"/>
    <mergeCell ref="C20:I20"/>
    <mergeCell ref="C9:I9"/>
    <mergeCell ref="C10:I10"/>
    <mergeCell ref="C11:I11"/>
    <mergeCell ref="C12:I12"/>
    <mergeCell ref="C13:I13"/>
    <mergeCell ref="C14:I14"/>
    <mergeCell ref="A2:K2"/>
    <mergeCell ref="A3:K3"/>
    <mergeCell ref="A4:K4"/>
    <mergeCell ref="J5:K5"/>
    <mergeCell ref="A6:A8"/>
    <mergeCell ref="B6:I8"/>
    <mergeCell ref="J6:K6"/>
    <mergeCell ref="J7:J8"/>
    <mergeCell ref="K7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opLeftCell="A10" workbookViewId="0">
      <selection activeCell="C36" sqref="C36:I36"/>
    </sheetView>
  </sheetViews>
  <sheetFormatPr defaultRowHeight="12.75" x14ac:dyDescent="0.2"/>
  <cols>
    <col min="1" max="1" width="11.7109375" customWidth="1"/>
    <col min="2" max="2" width="2.7109375" customWidth="1"/>
    <col min="3" max="3" width="8.42578125" customWidth="1"/>
    <col min="4" max="4" width="8.140625" customWidth="1"/>
    <col min="7" max="7" width="8.28515625" customWidth="1"/>
    <col min="8" max="8" width="6.85546875" customWidth="1"/>
    <col min="9" max="9" width="7.28515625" customWidth="1"/>
    <col min="10" max="10" width="10.5703125" customWidth="1"/>
    <col min="11" max="11" width="10.7109375" customWidth="1"/>
  </cols>
  <sheetData>
    <row r="1" spans="1:11" x14ac:dyDescent="0.2">
      <c r="A1" s="34" t="s">
        <v>26</v>
      </c>
      <c r="B1" s="35"/>
      <c r="C1" s="36"/>
      <c r="D1" s="4"/>
      <c r="E1" s="4"/>
      <c r="F1" s="4"/>
      <c r="G1" s="4"/>
      <c r="H1" s="4"/>
      <c r="I1" s="4"/>
      <c r="J1" s="4"/>
      <c r="K1" s="4"/>
    </row>
    <row r="2" spans="1:11" ht="15.75" x14ac:dyDescent="0.25">
      <c r="A2" s="199" t="s">
        <v>270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15.75" x14ac:dyDescent="0.25">
      <c r="A3" s="200" t="s">
        <v>268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1" ht="15.75" x14ac:dyDescent="0.25">
      <c r="A4" s="200" t="s">
        <v>269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1:11" ht="15.75" x14ac:dyDescent="0.25">
      <c r="A5" s="199" t="s">
        <v>517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ht="10.5" customHeight="1" x14ac:dyDescent="0.2">
      <c r="A6" s="1"/>
      <c r="B6" s="1"/>
      <c r="C6" s="1"/>
      <c r="D6" s="1"/>
      <c r="E6" s="1"/>
      <c r="F6" s="1"/>
      <c r="G6" s="1"/>
      <c r="H6" s="1"/>
      <c r="I6" s="1"/>
      <c r="J6" s="201" t="s">
        <v>9</v>
      </c>
      <c r="K6" s="201"/>
    </row>
    <row r="7" spans="1:11" x14ac:dyDescent="0.2">
      <c r="A7" s="202" t="s">
        <v>504</v>
      </c>
      <c r="B7" s="205" t="s">
        <v>0</v>
      </c>
      <c r="C7" s="206"/>
      <c r="D7" s="206"/>
      <c r="E7" s="206"/>
      <c r="F7" s="206"/>
      <c r="G7" s="206"/>
      <c r="H7" s="206"/>
      <c r="I7" s="207"/>
      <c r="J7" s="214" t="s">
        <v>518</v>
      </c>
      <c r="K7" s="215"/>
    </row>
    <row r="8" spans="1:11" ht="16.5" customHeight="1" x14ac:dyDescent="0.2">
      <c r="A8" s="203"/>
      <c r="B8" s="208"/>
      <c r="C8" s="209"/>
      <c r="D8" s="209"/>
      <c r="E8" s="209"/>
      <c r="F8" s="209"/>
      <c r="G8" s="209"/>
      <c r="H8" s="209"/>
      <c r="I8" s="210"/>
      <c r="J8" s="216" t="s">
        <v>266</v>
      </c>
      <c r="K8" s="202" t="s">
        <v>519</v>
      </c>
    </row>
    <row r="9" spans="1:11" ht="11.25" customHeight="1" x14ac:dyDescent="0.2">
      <c r="A9" s="204"/>
      <c r="B9" s="211"/>
      <c r="C9" s="212"/>
      <c r="D9" s="212"/>
      <c r="E9" s="212"/>
      <c r="F9" s="212"/>
      <c r="G9" s="212"/>
      <c r="H9" s="212"/>
      <c r="I9" s="213"/>
      <c r="J9" s="217"/>
      <c r="K9" s="218"/>
    </row>
    <row r="10" spans="1:11" x14ac:dyDescent="0.2">
      <c r="A10" s="89"/>
      <c r="B10" s="62">
        <v>1</v>
      </c>
      <c r="C10" s="222" t="s">
        <v>28</v>
      </c>
      <c r="D10" s="223"/>
      <c r="E10" s="223"/>
      <c r="F10" s="223"/>
      <c r="G10" s="223"/>
      <c r="H10" s="223"/>
      <c r="I10" s="223"/>
      <c r="J10" s="89"/>
      <c r="K10" s="89"/>
    </row>
    <row r="11" spans="1:11" x14ac:dyDescent="0.2">
      <c r="A11" s="84">
        <v>0</v>
      </c>
      <c r="B11" s="10"/>
      <c r="C11" s="221" t="s">
        <v>1</v>
      </c>
      <c r="D11" s="224"/>
      <c r="E11" s="224"/>
      <c r="F11" s="224"/>
      <c r="G11" s="224"/>
      <c r="H11" s="224"/>
      <c r="I11" s="224"/>
      <c r="J11" s="132">
        <v>0</v>
      </c>
      <c r="K11" s="84">
        <v>12590</v>
      </c>
    </row>
    <row r="12" spans="1:11" x14ac:dyDescent="0.2">
      <c r="A12" s="84">
        <v>440</v>
      </c>
      <c r="B12" s="10"/>
      <c r="C12" s="219" t="s">
        <v>2</v>
      </c>
      <c r="D12" s="220"/>
      <c r="E12" s="220"/>
      <c r="F12" s="220"/>
      <c r="G12" s="220"/>
      <c r="H12" s="220"/>
      <c r="I12" s="221"/>
      <c r="J12" s="132">
        <v>0</v>
      </c>
      <c r="K12" s="84">
        <v>16100</v>
      </c>
    </row>
    <row r="13" spans="1:11" x14ac:dyDescent="0.2">
      <c r="A13" s="84">
        <v>2111</v>
      </c>
      <c r="B13" s="10"/>
      <c r="C13" s="219" t="s">
        <v>100</v>
      </c>
      <c r="D13" s="220"/>
      <c r="E13" s="220"/>
      <c r="F13" s="220"/>
      <c r="G13" s="220"/>
      <c r="H13" s="220"/>
      <c r="I13" s="221"/>
      <c r="J13" s="90">
        <v>1000</v>
      </c>
      <c r="K13" s="84">
        <v>31</v>
      </c>
    </row>
    <row r="14" spans="1:11" x14ac:dyDescent="0.2">
      <c r="A14" s="84">
        <v>306477</v>
      </c>
      <c r="B14" s="10"/>
      <c r="C14" s="219" t="s">
        <v>3</v>
      </c>
      <c r="D14" s="220"/>
      <c r="E14" s="220"/>
      <c r="F14" s="220"/>
      <c r="G14" s="220"/>
      <c r="H14" s="220"/>
      <c r="I14" s="221"/>
      <c r="J14" s="84">
        <v>302000</v>
      </c>
      <c r="K14" s="84">
        <v>376749</v>
      </c>
    </row>
    <row r="15" spans="1:11" x14ac:dyDescent="0.2">
      <c r="A15" s="84">
        <v>173514753</v>
      </c>
      <c r="B15" s="10"/>
      <c r="C15" s="219" t="s">
        <v>4</v>
      </c>
      <c r="D15" s="220"/>
      <c r="E15" s="220"/>
      <c r="F15" s="220"/>
      <c r="G15" s="220"/>
      <c r="H15" s="220"/>
      <c r="I15" s="221"/>
      <c r="J15" s="84">
        <v>182826000</v>
      </c>
      <c r="K15" s="84">
        <v>240449175</v>
      </c>
    </row>
    <row r="16" spans="1:11" x14ac:dyDescent="0.2">
      <c r="A16" s="84">
        <v>1997483</v>
      </c>
      <c r="B16" s="10"/>
      <c r="C16" s="219" t="s">
        <v>5</v>
      </c>
      <c r="D16" s="220"/>
      <c r="E16" s="220"/>
      <c r="F16" s="220"/>
      <c r="G16" s="220"/>
      <c r="H16" s="220"/>
      <c r="I16" s="221"/>
      <c r="J16" s="84">
        <v>2172000</v>
      </c>
      <c r="K16" s="84">
        <v>2485778</v>
      </c>
    </row>
    <row r="17" spans="1:11" x14ac:dyDescent="0.2">
      <c r="A17" s="84">
        <v>23522</v>
      </c>
      <c r="B17" s="10"/>
      <c r="C17" s="219" t="s">
        <v>367</v>
      </c>
      <c r="D17" s="220"/>
      <c r="E17" s="220"/>
      <c r="F17" s="220"/>
      <c r="G17" s="220"/>
      <c r="H17" s="220"/>
      <c r="I17" s="221"/>
      <c r="J17" s="84">
        <v>1000</v>
      </c>
      <c r="K17" s="84">
        <v>5927</v>
      </c>
    </row>
    <row r="18" spans="1:11" x14ac:dyDescent="0.2">
      <c r="A18" s="84">
        <v>725709</v>
      </c>
      <c r="B18" s="10"/>
      <c r="C18" s="219" t="s">
        <v>12</v>
      </c>
      <c r="D18" s="225"/>
      <c r="E18" s="225"/>
      <c r="F18" s="225"/>
      <c r="G18" s="225"/>
      <c r="H18" s="225"/>
      <c r="I18" s="226"/>
      <c r="J18" s="84">
        <v>671000</v>
      </c>
      <c r="K18" s="84">
        <v>1444603</v>
      </c>
    </row>
    <row r="19" spans="1:11" x14ac:dyDescent="0.2">
      <c r="A19" s="84"/>
      <c r="B19" s="10"/>
      <c r="C19" s="227" t="s">
        <v>363</v>
      </c>
      <c r="D19" s="227"/>
      <c r="E19" s="227"/>
      <c r="F19" s="227"/>
      <c r="G19" s="227"/>
      <c r="H19" s="227"/>
      <c r="I19" s="228"/>
      <c r="J19" s="84"/>
      <c r="K19" s="84"/>
    </row>
    <row r="20" spans="1:11" x14ac:dyDescent="0.2">
      <c r="A20" s="84">
        <v>2500</v>
      </c>
      <c r="B20" s="10"/>
      <c r="C20" s="227" t="s">
        <v>364</v>
      </c>
      <c r="D20" s="227"/>
      <c r="E20" s="227"/>
      <c r="F20" s="227"/>
      <c r="G20" s="227"/>
      <c r="H20" s="227"/>
      <c r="I20" s="228"/>
      <c r="J20" s="84">
        <v>0</v>
      </c>
      <c r="K20" s="84">
        <v>0</v>
      </c>
    </row>
    <row r="21" spans="1:11" x14ac:dyDescent="0.2">
      <c r="A21" s="84">
        <v>20094</v>
      </c>
      <c r="B21" s="10"/>
      <c r="C21" s="219" t="s">
        <v>271</v>
      </c>
      <c r="D21" s="225"/>
      <c r="E21" s="225"/>
      <c r="F21" s="225"/>
      <c r="G21" s="225"/>
      <c r="H21" s="225"/>
      <c r="I21" s="226"/>
      <c r="J21" s="84">
        <v>6000</v>
      </c>
      <c r="K21" s="84">
        <v>12694</v>
      </c>
    </row>
    <row r="22" spans="1:11" x14ac:dyDescent="0.2">
      <c r="A22" s="84">
        <v>76330</v>
      </c>
      <c r="B22" s="10"/>
      <c r="C22" s="219" t="s">
        <v>491</v>
      </c>
      <c r="D22" s="225"/>
      <c r="E22" s="225"/>
      <c r="F22" s="225"/>
      <c r="G22" s="225"/>
      <c r="H22" s="225"/>
      <c r="I22" s="226"/>
      <c r="J22" s="84">
        <v>19000</v>
      </c>
      <c r="K22" s="84">
        <v>179999</v>
      </c>
    </row>
    <row r="23" spans="1:11" x14ac:dyDescent="0.2">
      <c r="A23" s="84">
        <v>2450</v>
      </c>
      <c r="B23" s="10"/>
      <c r="C23" s="219" t="s">
        <v>19</v>
      </c>
      <c r="D23" s="225"/>
      <c r="E23" s="225"/>
      <c r="F23" s="225"/>
      <c r="G23" s="225"/>
      <c r="H23" s="225"/>
      <c r="I23" s="226"/>
      <c r="J23" s="90">
        <v>1000</v>
      </c>
      <c r="K23" s="84">
        <v>11230</v>
      </c>
    </row>
    <row r="24" spans="1:11" x14ac:dyDescent="0.2">
      <c r="A24" s="84">
        <v>16401</v>
      </c>
      <c r="B24" s="10"/>
      <c r="C24" s="219" t="s">
        <v>362</v>
      </c>
      <c r="D24" s="225"/>
      <c r="E24" s="225"/>
      <c r="F24" s="225"/>
      <c r="G24" s="225"/>
      <c r="H24" s="225"/>
      <c r="I24" s="226"/>
      <c r="J24" s="90">
        <v>3000</v>
      </c>
      <c r="K24" s="84">
        <v>9644</v>
      </c>
    </row>
    <row r="25" spans="1:11" x14ac:dyDescent="0.2">
      <c r="A25" s="84">
        <v>11984</v>
      </c>
      <c r="B25" s="10"/>
      <c r="C25" s="227" t="s">
        <v>366</v>
      </c>
      <c r="D25" s="227"/>
      <c r="E25" s="227"/>
      <c r="F25" s="227"/>
      <c r="G25" s="227"/>
      <c r="H25" s="227"/>
      <c r="I25" s="228"/>
      <c r="J25" s="90">
        <v>3000</v>
      </c>
      <c r="K25" s="84">
        <v>29495</v>
      </c>
    </row>
    <row r="26" spans="1:11" x14ac:dyDescent="0.2">
      <c r="A26" s="84">
        <v>27</v>
      </c>
      <c r="B26" s="10"/>
      <c r="C26" s="229" t="s">
        <v>571</v>
      </c>
      <c r="D26" s="230"/>
      <c r="E26" s="230"/>
      <c r="F26" s="230"/>
      <c r="G26" s="230"/>
      <c r="H26" s="230"/>
      <c r="I26" s="230"/>
      <c r="J26" s="120">
        <v>0</v>
      </c>
      <c r="K26" s="84">
        <v>1945</v>
      </c>
    </row>
    <row r="27" spans="1:11" x14ac:dyDescent="0.2">
      <c r="A27" s="85">
        <f>SUM(A11:A26)</f>
        <v>176700281</v>
      </c>
      <c r="B27" s="231" t="s">
        <v>27</v>
      </c>
      <c r="C27" s="232"/>
      <c r="D27" s="232"/>
      <c r="E27" s="232"/>
      <c r="F27" s="232"/>
      <c r="G27" s="232"/>
      <c r="H27" s="232"/>
      <c r="I27" s="233"/>
      <c r="J27" s="85">
        <f>SUM(J11:J26)</f>
        <v>186005000</v>
      </c>
      <c r="K27" s="85">
        <f>SUM(K11:K26)</f>
        <v>245035960</v>
      </c>
    </row>
    <row r="28" spans="1:11" x14ac:dyDescent="0.2">
      <c r="A28" s="84"/>
      <c r="B28" s="61">
        <v>3</v>
      </c>
      <c r="C28" s="234" t="s">
        <v>29</v>
      </c>
      <c r="D28" s="235"/>
      <c r="E28" s="235"/>
      <c r="F28" s="235"/>
      <c r="G28" s="235"/>
      <c r="H28" s="235"/>
      <c r="I28" s="236"/>
      <c r="J28" s="84"/>
      <c r="K28" s="84"/>
    </row>
    <row r="29" spans="1:11" x14ac:dyDescent="0.2">
      <c r="A29" s="84">
        <v>33096</v>
      </c>
      <c r="B29" s="61"/>
      <c r="C29" s="219" t="s">
        <v>381</v>
      </c>
      <c r="D29" s="220"/>
      <c r="E29" s="220"/>
      <c r="F29" s="220"/>
      <c r="G29" s="220"/>
      <c r="H29" s="220"/>
      <c r="I29" s="221"/>
      <c r="J29" s="84">
        <v>20000</v>
      </c>
      <c r="K29" s="84">
        <v>47081</v>
      </c>
    </row>
    <row r="30" spans="1:11" x14ac:dyDescent="0.2">
      <c r="A30" s="84">
        <v>163060</v>
      </c>
      <c r="B30" s="10"/>
      <c r="C30" s="219" t="s">
        <v>6</v>
      </c>
      <c r="D30" s="220"/>
      <c r="E30" s="220"/>
      <c r="F30" s="220"/>
      <c r="G30" s="220"/>
      <c r="H30" s="220"/>
      <c r="I30" s="221"/>
      <c r="J30" s="84">
        <v>96000</v>
      </c>
      <c r="K30" s="84">
        <v>141413</v>
      </c>
    </row>
    <row r="31" spans="1:11" x14ac:dyDescent="0.2">
      <c r="A31" s="84">
        <v>1800451</v>
      </c>
      <c r="B31" s="10"/>
      <c r="C31" s="219" t="s">
        <v>257</v>
      </c>
      <c r="D31" s="220"/>
      <c r="E31" s="220"/>
      <c r="F31" s="220"/>
      <c r="G31" s="220"/>
      <c r="H31" s="220"/>
      <c r="I31" s="221"/>
      <c r="J31" s="84">
        <v>1638000</v>
      </c>
      <c r="K31" s="84">
        <v>1751331</v>
      </c>
    </row>
    <row r="32" spans="1:11" x14ac:dyDescent="0.2">
      <c r="A32" s="84">
        <v>15335</v>
      </c>
      <c r="B32" s="10"/>
      <c r="C32" s="219" t="s">
        <v>101</v>
      </c>
      <c r="D32" s="220"/>
      <c r="E32" s="220"/>
      <c r="F32" s="220"/>
      <c r="G32" s="220"/>
      <c r="H32" s="220"/>
      <c r="I32" s="221"/>
      <c r="J32" s="84">
        <v>2000</v>
      </c>
      <c r="K32" s="84">
        <v>4953</v>
      </c>
    </row>
    <row r="33" spans="1:11" x14ac:dyDescent="0.2">
      <c r="A33" s="84">
        <v>772260</v>
      </c>
      <c r="B33" s="10"/>
      <c r="C33" s="227" t="s">
        <v>375</v>
      </c>
      <c r="D33" s="227"/>
      <c r="E33" s="227"/>
      <c r="F33" s="227"/>
      <c r="G33" s="227"/>
      <c r="H33" s="227"/>
      <c r="I33" s="228"/>
      <c r="J33" s="84">
        <v>654000</v>
      </c>
      <c r="K33" s="84">
        <v>661162</v>
      </c>
    </row>
    <row r="34" spans="1:11" x14ac:dyDescent="0.2">
      <c r="A34" s="84">
        <v>1195926</v>
      </c>
      <c r="B34" s="10"/>
      <c r="C34" s="219" t="s">
        <v>22</v>
      </c>
      <c r="D34" s="220"/>
      <c r="E34" s="220"/>
      <c r="F34" s="220"/>
      <c r="G34" s="220"/>
      <c r="H34" s="220"/>
      <c r="I34" s="221"/>
      <c r="J34" s="84">
        <v>850000</v>
      </c>
      <c r="K34" s="84">
        <v>244376</v>
      </c>
    </row>
    <row r="35" spans="1:11" x14ac:dyDescent="0.2">
      <c r="A35" s="90">
        <v>0</v>
      </c>
      <c r="B35" s="10"/>
      <c r="C35" s="219" t="s">
        <v>575</v>
      </c>
      <c r="D35" s="220"/>
      <c r="E35" s="220"/>
      <c r="F35" s="220"/>
      <c r="G35" s="220"/>
      <c r="H35" s="220"/>
      <c r="I35" s="221"/>
      <c r="J35" s="90">
        <v>0</v>
      </c>
      <c r="K35" s="84">
        <v>17099</v>
      </c>
    </row>
    <row r="36" spans="1:11" x14ac:dyDescent="0.2">
      <c r="A36" s="84">
        <v>7754</v>
      </c>
      <c r="B36" s="10"/>
      <c r="C36" s="219" t="s">
        <v>23</v>
      </c>
      <c r="D36" s="220"/>
      <c r="E36" s="220"/>
      <c r="F36" s="220"/>
      <c r="G36" s="220"/>
      <c r="H36" s="220"/>
      <c r="I36" s="221"/>
      <c r="J36" s="90">
        <v>0</v>
      </c>
      <c r="K36" s="84">
        <v>1138</v>
      </c>
    </row>
    <row r="37" spans="1:11" x14ac:dyDescent="0.2">
      <c r="A37" s="84">
        <v>170054272</v>
      </c>
      <c r="B37" s="10"/>
      <c r="C37" s="219" t="s">
        <v>24</v>
      </c>
      <c r="D37" s="220"/>
      <c r="E37" s="220"/>
      <c r="F37" s="220"/>
      <c r="G37" s="220"/>
      <c r="H37" s="220"/>
      <c r="I37" s="221"/>
      <c r="J37" s="84">
        <v>135593000</v>
      </c>
      <c r="K37" s="84">
        <v>225642301</v>
      </c>
    </row>
    <row r="38" spans="1:11" x14ac:dyDescent="0.2">
      <c r="A38" s="85">
        <f>SUM(A29:A37)</f>
        <v>174042154</v>
      </c>
      <c r="B38" s="231" t="s">
        <v>31</v>
      </c>
      <c r="C38" s="232"/>
      <c r="D38" s="232"/>
      <c r="E38" s="232"/>
      <c r="F38" s="232"/>
      <c r="G38" s="232"/>
      <c r="H38" s="232"/>
      <c r="I38" s="233"/>
      <c r="J38" s="85">
        <f>SUM(J29:J37)</f>
        <v>138853000</v>
      </c>
      <c r="K38" s="85">
        <f>SUM(K29:K37)</f>
        <v>228510854</v>
      </c>
    </row>
    <row r="39" spans="1:11" x14ac:dyDescent="0.2">
      <c r="A39" s="84"/>
      <c r="B39" s="61">
        <v>4</v>
      </c>
      <c r="C39" s="237" t="s">
        <v>30</v>
      </c>
      <c r="D39" s="238"/>
      <c r="E39" s="238"/>
      <c r="F39" s="238"/>
      <c r="G39" s="238"/>
      <c r="H39" s="238"/>
      <c r="I39" s="239"/>
      <c r="J39" s="84"/>
      <c r="K39" s="84"/>
    </row>
    <row r="40" spans="1:11" ht="22.5" customHeight="1" x14ac:dyDescent="0.2">
      <c r="A40" s="84">
        <v>3529</v>
      </c>
      <c r="B40" s="61"/>
      <c r="C40" s="240" t="s">
        <v>505</v>
      </c>
      <c r="D40" s="241"/>
      <c r="E40" s="241"/>
      <c r="F40" s="241"/>
      <c r="G40" s="241"/>
      <c r="H40" s="241"/>
      <c r="I40" s="242"/>
      <c r="J40" s="84">
        <v>0</v>
      </c>
      <c r="K40" s="84">
        <v>13548</v>
      </c>
    </row>
    <row r="41" spans="1:11" x14ac:dyDescent="0.2">
      <c r="A41" s="84">
        <v>1163800</v>
      </c>
      <c r="B41" s="10"/>
      <c r="C41" s="219" t="s">
        <v>11</v>
      </c>
      <c r="D41" s="225"/>
      <c r="E41" s="225"/>
      <c r="F41" s="225"/>
      <c r="G41" s="225"/>
      <c r="H41" s="225"/>
      <c r="I41" s="226"/>
      <c r="J41" s="84">
        <v>595000</v>
      </c>
      <c r="K41" s="84">
        <v>1739105</v>
      </c>
    </row>
    <row r="42" spans="1:11" x14ac:dyDescent="0.2">
      <c r="A42" s="90">
        <v>366153</v>
      </c>
      <c r="B42" s="10"/>
      <c r="C42" s="219" t="s">
        <v>15</v>
      </c>
      <c r="D42" s="220"/>
      <c r="E42" s="220"/>
      <c r="F42" s="220"/>
      <c r="G42" s="220"/>
      <c r="H42" s="220"/>
      <c r="I42" s="221"/>
      <c r="J42" s="90">
        <v>1119000</v>
      </c>
      <c r="K42" s="90">
        <v>2710434</v>
      </c>
    </row>
    <row r="43" spans="1:11" x14ac:dyDescent="0.2">
      <c r="A43" s="90">
        <v>3245</v>
      </c>
      <c r="B43" s="10"/>
      <c r="C43" s="11" t="s">
        <v>488</v>
      </c>
      <c r="D43" s="56"/>
      <c r="E43" s="56"/>
      <c r="F43" s="56"/>
      <c r="G43" s="56"/>
      <c r="H43" s="56"/>
      <c r="I43" s="75"/>
      <c r="J43" s="90">
        <v>0</v>
      </c>
      <c r="K43" s="90">
        <v>3351</v>
      </c>
    </row>
    <row r="44" spans="1:11" x14ac:dyDescent="0.2">
      <c r="A44" s="84">
        <v>189069</v>
      </c>
      <c r="B44" s="10"/>
      <c r="C44" s="219" t="s">
        <v>18</v>
      </c>
      <c r="D44" s="220"/>
      <c r="E44" s="220"/>
      <c r="F44" s="220"/>
      <c r="G44" s="220"/>
      <c r="H44" s="220"/>
      <c r="I44" s="221"/>
      <c r="J44" s="90">
        <v>0</v>
      </c>
      <c r="K44" s="84">
        <v>132448</v>
      </c>
    </row>
    <row r="45" spans="1:11" x14ac:dyDescent="0.2">
      <c r="A45" s="90">
        <v>2100297</v>
      </c>
      <c r="B45" s="10"/>
      <c r="C45" s="219" t="s">
        <v>20</v>
      </c>
      <c r="D45" s="220"/>
      <c r="E45" s="220"/>
      <c r="F45" s="220"/>
      <c r="G45" s="220"/>
      <c r="H45" s="220"/>
      <c r="I45" s="221"/>
      <c r="J45" s="90">
        <v>88000</v>
      </c>
      <c r="K45" s="90">
        <v>1636790</v>
      </c>
    </row>
    <row r="46" spans="1:11" x14ac:dyDescent="0.2">
      <c r="A46" s="84"/>
      <c r="B46" s="10"/>
      <c r="C46" s="219" t="s">
        <v>260</v>
      </c>
      <c r="D46" s="220"/>
      <c r="E46" s="220"/>
      <c r="F46" s="220"/>
      <c r="G46" s="220"/>
      <c r="H46" s="220"/>
      <c r="I46" s="221"/>
      <c r="J46" s="84"/>
      <c r="K46" s="84"/>
    </row>
    <row r="47" spans="1:11" x14ac:dyDescent="0.2">
      <c r="A47" s="84">
        <v>23</v>
      </c>
      <c r="B47" s="10"/>
      <c r="C47" s="219" t="s">
        <v>272</v>
      </c>
      <c r="D47" s="220"/>
      <c r="E47" s="220"/>
      <c r="F47" s="220"/>
      <c r="G47" s="220"/>
      <c r="H47" s="220"/>
      <c r="I47" s="221"/>
      <c r="J47" s="84">
        <v>1000</v>
      </c>
      <c r="K47" s="84">
        <v>209</v>
      </c>
    </row>
    <row r="48" spans="1:11" x14ac:dyDescent="0.2">
      <c r="A48" s="84">
        <v>285</v>
      </c>
      <c r="B48" s="10"/>
      <c r="C48" s="227" t="s">
        <v>365</v>
      </c>
      <c r="D48" s="227"/>
      <c r="E48" s="227"/>
      <c r="F48" s="227"/>
      <c r="G48" s="227"/>
      <c r="H48" s="227"/>
      <c r="I48" s="228"/>
      <c r="J48" s="91">
        <v>0</v>
      </c>
      <c r="K48" s="84">
        <v>969</v>
      </c>
    </row>
    <row r="49" spans="1:11" x14ac:dyDescent="0.2">
      <c r="A49" s="84">
        <v>495318</v>
      </c>
      <c r="B49" s="10"/>
      <c r="C49" s="219" t="s">
        <v>379</v>
      </c>
      <c r="D49" s="219"/>
      <c r="E49" s="219"/>
      <c r="F49" s="219"/>
      <c r="G49" s="219"/>
      <c r="H49" s="219"/>
      <c r="I49" s="221"/>
      <c r="J49" s="91">
        <v>85000</v>
      </c>
      <c r="K49" s="84">
        <v>868729</v>
      </c>
    </row>
    <row r="50" spans="1:11" x14ac:dyDescent="0.2">
      <c r="A50" s="92">
        <f>SUM(A40:A49)</f>
        <v>4321719</v>
      </c>
      <c r="B50" s="243" t="s">
        <v>32</v>
      </c>
      <c r="C50" s="244"/>
      <c r="D50" s="244"/>
      <c r="E50" s="244"/>
      <c r="F50" s="244"/>
      <c r="G50" s="244"/>
      <c r="H50" s="244"/>
      <c r="I50" s="245"/>
      <c r="J50" s="92">
        <f>SUM(J41:J49)</f>
        <v>1888000</v>
      </c>
      <c r="K50" s="92">
        <f>SUM(K40:K49)</f>
        <v>7105583</v>
      </c>
    </row>
    <row r="51" spans="1:11" x14ac:dyDescent="0.2">
      <c r="A51" s="84"/>
      <c r="B51" s="61">
        <v>5</v>
      </c>
      <c r="C51" s="234" t="s">
        <v>33</v>
      </c>
      <c r="D51" s="246"/>
      <c r="E51" s="246"/>
      <c r="F51" s="246"/>
      <c r="G51" s="246"/>
      <c r="H51" s="246"/>
      <c r="I51" s="247"/>
      <c r="J51" s="84"/>
      <c r="K51" s="84"/>
    </row>
    <row r="52" spans="1:11" x14ac:dyDescent="0.2">
      <c r="A52" s="84">
        <v>11392639</v>
      </c>
      <c r="B52" s="10"/>
      <c r="C52" s="219" t="s">
        <v>10</v>
      </c>
      <c r="D52" s="220"/>
      <c r="E52" s="220"/>
      <c r="F52" s="220"/>
      <c r="G52" s="220"/>
      <c r="H52" s="220"/>
      <c r="I52" s="221"/>
      <c r="J52" s="90">
        <v>10388000</v>
      </c>
      <c r="K52" s="84">
        <v>13368276</v>
      </c>
    </row>
    <row r="53" spans="1:11" x14ac:dyDescent="0.2">
      <c r="A53" s="92">
        <f>SUM(A52:A52)</f>
        <v>11392639</v>
      </c>
      <c r="B53" s="243" t="s">
        <v>57</v>
      </c>
      <c r="C53" s="244"/>
      <c r="D53" s="244"/>
      <c r="E53" s="244"/>
      <c r="F53" s="244"/>
      <c r="G53" s="244"/>
      <c r="H53" s="244"/>
      <c r="I53" s="245"/>
      <c r="J53" s="92">
        <f>SUM(J52)</f>
        <v>10388000</v>
      </c>
      <c r="K53" s="92">
        <f>SUM(K52:K52)</f>
        <v>13368276</v>
      </c>
    </row>
    <row r="54" spans="1:11" x14ac:dyDescent="0.2">
      <c r="A54" s="48"/>
      <c r="B54" s="45"/>
      <c r="C54" s="42"/>
      <c r="D54" s="42"/>
      <c r="E54" s="42"/>
      <c r="F54" s="42"/>
      <c r="G54" s="42"/>
      <c r="H54" s="42"/>
      <c r="I54" s="42"/>
      <c r="J54" s="44"/>
      <c r="K54" s="44"/>
    </row>
    <row r="55" spans="1:11" x14ac:dyDescent="0.2">
      <c r="A55" s="48"/>
      <c r="B55" s="45"/>
      <c r="C55" s="42"/>
      <c r="D55" s="42"/>
      <c r="E55" s="42"/>
      <c r="F55" s="42"/>
      <c r="G55" s="42"/>
      <c r="H55" s="42"/>
      <c r="I55" s="42"/>
      <c r="J55" s="44"/>
      <c r="K55" s="44"/>
    </row>
    <row r="56" spans="1:11" x14ac:dyDescent="0.2">
      <c r="A56" s="48"/>
      <c r="B56" s="45"/>
      <c r="C56" s="42"/>
      <c r="D56" s="42"/>
      <c r="E56" s="42"/>
      <c r="F56" s="42"/>
      <c r="G56" s="42"/>
      <c r="H56" s="42"/>
      <c r="I56" s="42"/>
      <c r="J56" s="44"/>
      <c r="K56" s="44"/>
    </row>
    <row r="57" spans="1:11" x14ac:dyDescent="0.2">
      <c r="A57" s="48"/>
      <c r="B57" s="45"/>
      <c r="C57" s="42"/>
      <c r="D57" s="42"/>
      <c r="E57" s="42"/>
      <c r="F57" s="42"/>
      <c r="G57" s="42"/>
      <c r="H57" s="42"/>
      <c r="I57" s="42"/>
      <c r="J57" s="44"/>
      <c r="K57" s="44"/>
    </row>
    <row r="58" spans="1:11" x14ac:dyDescent="0.2">
      <c r="A58" s="48"/>
      <c r="B58" s="45"/>
      <c r="C58" s="42"/>
      <c r="D58" s="42"/>
      <c r="E58" s="42"/>
      <c r="F58" s="42"/>
      <c r="G58" s="42"/>
      <c r="H58" s="42"/>
      <c r="I58" s="42"/>
      <c r="J58" s="44"/>
      <c r="K58" s="44"/>
    </row>
    <row r="59" spans="1:11" x14ac:dyDescent="0.2">
      <c r="A59" s="248" t="s">
        <v>267</v>
      </c>
      <c r="B59" s="248"/>
      <c r="C59" s="235"/>
      <c r="D59" s="235"/>
      <c r="E59" s="235"/>
      <c r="F59" s="11"/>
      <c r="G59" s="11"/>
      <c r="H59" s="11"/>
      <c r="I59" s="11"/>
      <c r="J59" s="2"/>
      <c r="K59" s="2"/>
    </row>
    <row r="60" spans="1:11" x14ac:dyDescent="0.2">
      <c r="A60" s="40"/>
      <c r="B60" s="40"/>
      <c r="C60" s="32"/>
      <c r="D60" s="32"/>
      <c r="E60" s="32"/>
      <c r="F60" s="11"/>
      <c r="G60" s="11"/>
      <c r="H60" s="11"/>
      <c r="I60" s="11"/>
      <c r="J60" s="2"/>
      <c r="K60" s="2"/>
    </row>
    <row r="61" spans="1:11" ht="15.75" x14ac:dyDescent="0.25">
      <c r="A61" s="199" t="s">
        <v>270</v>
      </c>
      <c r="B61" s="199"/>
      <c r="C61" s="199"/>
      <c r="D61" s="199"/>
      <c r="E61" s="199"/>
      <c r="F61" s="199"/>
      <c r="G61" s="199"/>
      <c r="H61" s="199"/>
      <c r="I61" s="199"/>
      <c r="J61" s="199"/>
      <c r="K61" s="199"/>
    </row>
    <row r="62" spans="1:11" ht="15.75" x14ac:dyDescent="0.25">
      <c r="A62" s="200" t="s">
        <v>268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</row>
    <row r="63" spans="1:11" ht="15.75" x14ac:dyDescent="0.25">
      <c r="A63" s="200" t="s">
        <v>269</v>
      </c>
      <c r="B63" s="200"/>
      <c r="C63" s="200"/>
      <c r="D63" s="200"/>
      <c r="E63" s="200"/>
      <c r="F63" s="200"/>
      <c r="G63" s="200"/>
      <c r="H63" s="200"/>
      <c r="I63" s="200"/>
      <c r="J63" s="200"/>
      <c r="K63" s="200"/>
    </row>
    <row r="64" spans="1:11" ht="15.75" x14ac:dyDescent="0.25">
      <c r="A64" s="199" t="s">
        <v>517</v>
      </c>
      <c r="B64" s="199"/>
      <c r="C64" s="199"/>
      <c r="D64" s="199"/>
      <c r="E64" s="199"/>
      <c r="F64" s="199"/>
      <c r="G64" s="199"/>
      <c r="H64" s="199"/>
      <c r="I64" s="199"/>
      <c r="J64" s="199"/>
      <c r="K64" s="199"/>
    </row>
    <row r="65" spans="1:11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x14ac:dyDescent="0.2">
      <c r="A66" s="8"/>
      <c r="B66" s="8"/>
      <c r="C66" s="8"/>
      <c r="D66" s="8"/>
      <c r="E66" s="8"/>
      <c r="F66" s="8"/>
      <c r="G66" s="8"/>
      <c r="H66" s="8"/>
      <c r="I66" s="8"/>
      <c r="J66" s="253" t="s">
        <v>9</v>
      </c>
      <c r="K66" s="253"/>
    </row>
    <row r="67" spans="1:11" x14ac:dyDescent="0.2">
      <c r="A67" s="202" t="s">
        <v>504</v>
      </c>
      <c r="B67" s="205" t="s">
        <v>0</v>
      </c>
      <c r="C67" s="206"/>
      <c r="D67" s="206"/>
      <c r="E67" s="206"/>
      <c r="F67" s="206"/>
      <c r="G67" s="206"/>
      <c r="H67" s="206"/>
      <c r="I67" s="207"/>
      <c r="J67" s="249" t="s">
        <v>518</v>
      </c>
      <c r="K67" s="215"/>
    </row>
    <row r="68" spans="1:11" x14ac:dyDescent="0.2">
      <c r="A68" s="203"/>
      <c r="B68" s="208"/>
      <c r="C68" s="209"/>
      <c r="D68" s="209"/>
      <c r="E68" s="209"/>
      <c r="F68" s="209"/>
      <c r="G68" s="209"/>
      <c r="H68" s="209"/>
      <c r="I68" s="210"/>
      <c r="J68" s="216" t="s">
        <v>266</v>
      </c>
      <c r="K68" s="202" t="s">
        <v>519</v>
      </c>
    </row>
    <row r="69" spans="1:11" ht="20.25" customHeight="1" x14ac:dyDescent="0.2">
      <c r="A69" s="204"/>
      <c r="B69" s="211"/>
      <c r="C69" s="212"/>
      <c r="D69" s="212"/>
      <c r="E69" s="212"/>
      <c r="F69" s="212"/>
      <c r="G69" s="212"/>
      <c r="H69" s="212"/>
      <c r="I69" s="213"/>
      <c r="J69" s="217"/>
      <c r="K69" s="218"/>
    </row>
    <row r="70" spans="1:11" x14ac:dyDescent="0.2">
      <c r="A70" s="43"/>
      <c r="B70" s="62">
        <v>6</v>
      </c>
      <c r="C70" s="222" t="s">
        <v>34</v>
      </c>
      <c r="D70" s="223"/>
      <c r="E70" s="223"/>
      <c r="F70" s="223"/>
      <c r="G70" s="223"/>
      <c r="H70" s="223"/>
      <c r="I70" s="223"/>
      <c r="J70" s="43"/>
      <c r="K70" s="43"/>
    </row>
    <row r="71" spans="1:11" x14ac:dyDescent="0.2">
      <c r="A71" s="84">
        <v>516943</v>
      </c>
      <c r="B71" s="10"/>
      <c r="C71" s="250" t="s">
        <v>380</v>
      </c>
      <c r="D71" s="251"/>
      <c r="E71" s="251"/>
      <c r="F71" s="251"/>
      <c r="G71" s="251"/>
      <c r="H71" s="251"/>
      <c r="I71" s="252"/>
      <c r="J71" s="90">
        <v>500000</v>
      </c>
      <c r="K71" s="84">
        <v>1511814</v>
      </c>
    </row>
    <row r="72" spans="1:11" x14ac:dyDescent="0.2">
      <c r="A72" s="84">
        <v>18462</v>
      </c>
      <c r="B72" s="10"/>
      <c r="C72" s="219" t="s">
        <v>14</v>
      </c>
      <c r="D72" s="220"/>
      <c r="E72" s="220"/>
      <c r="F72" s="220"/>
      <c r="G72" s="220"/>
      <c r="H72" s="220"/>
      <c r="I72" s="221"/>
      <c r="J72" s="90">
        <v>5000</v>
      </c>
      <c r="K72" s="84">
        <v>23805</v>
      </c>
    </row>
    <row r="73" spans="1:11" x14ac:dyDescent="0.2">
      <c r="A73" s="84">
        <v>1144</v>
      </c>
      <c r="B73" s="10"/>
      <c r="C73" s="219" t="s">
        <v>321</v>
      </c>
      <c r="D73" s="220"/>
      <c r="E73" s="220"/>
      <c r="F73" s="220"/>
      <c r="G73" s="220"/>
      <c r="H73" s="220"/>
      <c r="I73" s="221"/>
      <c r="J73" s="90">
        <v>0</v>
      </c>
      <c r="K73" s="84">
        <v>11711</v>
      </c>
    </row>
    <row r="74" spans="1:11" x14ac:dyDescent="0.2">
      <c r="A74" s="84">
        <v>78492186</v>
      </c>
      <c r="B74" s="10"/>
      <c r="C74" s="219" t="s">
        <v>481</v>
      </c>
      <c r="D74" s="220"/>
      <c r="E74" s="220"/>
      <c r="F74" s="220"/>
      <c r="G74" s="220"/>
      <c r="H74" s="220"/>
      <c r="I74" s="221"/>
      <c r="J74" s="90">
        <v>80587000</v>
      </c>
      <c r="K74" s="84">
        <v>91264865</v>
      </c>
    </row>
    <row r="75" spans="1:11" x14ac:dyDescent="0.2">
      <c r="A75" s="92">
        <f>SUM(A71:A74)</f>
        <v>79028735</v>
      </c>
      <c r="B75" s="243" t="s">
        <v>35</v>
      </c>
      <c r="C75" s="244"/>
      <c r="D75" s="244"/>
      <c r="E75" s="244"/>
      <c r="F75" s="244"/>
      <c r="G75" s="244"/>
      <c r="H75" s="244"/>
      <c r="I75" s="245"/>
      <c r="J75" s="92">
        <f>SUM(J71:J74)</f>
        <v>81092000</v>
      </c>
      <c r="K75" s="92">
        <f>SUM(K71:K74)</f>
        <v>92812195</v>
      </c>
    </row>
    <row r="76" spans="1:11" x14ac:dyDescent="0.2">
      <c r="A76" s="84"/>
      <c r="B76" s="61">
        <v>7</v>
      </c>
      <c r="C76" s="234" t="s">
        <v>36</v>
      </c>
      <c r="D76" s="246"/>
      <c r="E76" s="246"/>
      <c r="F76" s="246"/>
      <c r="G76" s="246"/>
      <c r="H76" s="246"/>
      <c r="I76" s="247"/>
      <c r="J76" s="90"/>
      <c r="K76" s="84"/>
    </row>
    <row r="77" spans="1:11" x14ac:dyDescent="0.2">
      <c r="A77" s="84">
        <v>25783159</v>
      </c>
      <c r="B77" s="10"/>
      <c r="C77" s="219" t="s">
        <v>37</v>
      </c>
      <c r="D77" s="220"/>
      <c r="E77" s="220"/>
      <c r="F77" s="220"/>
      <c r="G77" s="220"/>
      <c r="H77" s="220"/>
      <c r="I77" s="221"/>
      <c r="J77" s="90">
        <v>21352000</v>
      </c>
      <c r="K77" s="84">
        <v>27031734</v>
      </c>
    </row>
    <row r="78" spans="1:11" x14ac:dyDescent="0.2">
      <c r="A78" s="84">
        <v>26173343</v>
      </c>
      <c r="B78" s="10"/>
      <c r="C78" s="219" t="s">
        <v>520</v>
      </c>
      <c r="D78" s="220"/>
      <c r="E78" s="220"/>
      <c r="F78" s="220"/>
      <c r="G78" s="220"/>
      <c r="H78" s="220"/>
      <c r="I78" s="221"/>
      <c r="J78" s="90">
        <v>18530000</v>
      </c>
      <c r="K78" s="84">
        <v>34349482</v>
      </c>
    </row>
    <row r="79" spans="1:11" x14ac:dyDescent="0.2">
      <c r="A79" s="84">
        <v>33202577</v>
      </c>
      <c r="B79" s="10"/>
      <c r="C79" s="219" t="s">
        <v>523</v>
      </c>
      <c r="D79" s="220"/>
      <c r="E79" s="220"/>
      <c r="F79" s="220"/>
      <c r="G79" s="220"/>
      <c r="H79" s="220"/>
      <c r="I79" s="221"/>
      <c r="J79" s="84">
        <v>40058000</v>
      </c>
      <c r="K79" s="84">
        <v>33696837</v>
      </c>
    </row>
    <row r="80" spans="1:11" x14ac:dyDescent="0.2">
      <c r="A80" s="84"/>
      <c r="B80" s="10"/>
      <c r="C80" s="219" t="s">
        <v>521</v>
      </c>
      <c r="D80" s="220"/>
      <c r="E80" s="220"/>
      <c r="F80" s="220"/>
      <c r="G80" s="220"/>
      <c r="H80" s="220"/>
      <c r="I80" s="221"/>
      <c r="J80" s="90"/>
      <c r="K80" s="84"/>
    </row>
    <row r="81" spans="1:11" x14ac:dyDescent="0.2">
      <c r="A81" s="84">
        <v>450190</v>
      </c>
      <c r="B81" s="10"/>
      <c r="C81" s="227" t="s">
        <v>456</v>
      </c>
      <c r="D81" s="227"/>
      <c r="E81" s="227"/>
      <c r="F81" s="227"/>
      <c r="G81" s="227"/>
      <c r="H81" s="227"/>
      <c r="I81" s="228"/>
      <c r="J81" s="90">
        <v>339604</v>
      </c>
      <c r="K81" s="84">
        <v>315784</v>
      </c>
    </row>
    <row r="82" spans="1:11" x14ac:dyDescent="0.2">
      <c r="A82" s="84"/>
      <c r="B82" s="10"/>
      <c r="C82" s="219" t="s">
        <v>522</v>
      </c>
      <c r="D82" s="220"/>
      <c r="E82" s="220"/>
      <c r="F82" s="220"/>
      <c r="G82" s="220"/>
      <c r="H82" s="220"/>
      <c r="I82" s="221"/>
      <c r="J82" s="90"/>
      <c r="K82" s="84"/>
    </row>
    <row r="83" spans="1:11" x14ac:dyDescent="0.2">
      <c r="A83" s="84">
        <v>476438</v>
      </c>
      <c r="B83" s="10"/>
      <c r="C83" s="227" t="s">
        <v>382</v>
      </c>
      <c r="D83" s="227"/>
      <c r="E83" s="227"/>
      <c r="F83" s="227"/>
      <c r="G83" s="227"/>
      <c r="H83" s="227"/>
      <c r="I83" s="228"/>
      <c r="J83" s="90">
        <v>0</v>
      </c>
      <c r="K83" s="84">
        <v>1649319</v>
      </c>
    </row>
    <row r="84" spans="1:11" x14ac:dyDescent="0.2">
      <c r="A84" s="84"/>
      <c r="B84" s="10"/>
      <c r="C84" s="219" t="s">
        <v>521</v>
      </c>
      <c r="D84" s="220"/>
      <c r="E84" s="220"/>
      <c r="F84" s="220"/>
      <c r="G84" s="220"/>
      <c r="H84" s="220"/>
      <c r="I84" s="221"/>
      <c r="J84" s="90"/>
      <c r="K84" s="84"/>
    </row>
    <row r="85" spans="1:11" x14ac:dyDescent="0.2">
      <c r="A85" s="84">
        <v>5757938</v>
      </c>
      <c r="B85" s="10"/>
      <c r="C85" s="227" t="s">
        <v>383</v>
      </c>
      <c r="D85" s="227"/>
      <c r="E85" s="227"/>
      <c r="F85" s="227"/>
      <c r="G85" s="227"/>
      <c r="H85" s="227"/>
      <c r="I85" s="228"/>
      <c r="J85" s="90">
        <v>6450396</v>
      </c>
      <c r="K85" s="84">
        <v>5635755</v>
      </c>
    </row>
    <row r="86" spans="1:11" x14ac:dyDescent="0.2">
      <c r="A86" s="84">
        <v>6650381</v>
      </c>
      <c r="B86" s="10"/>
      <c r="C86" s="219" t="s">
        <v>17</v>
      </c>
      <c r="D86" s="220"/>
      <c r="E86" s="220"/>
      <c r="F86" s="220"/>
      <c r="G86" s="220"/>
      <c r="H86" s="220"/>
      <c r="I86" s="221"/>
      <c r="J86" s="84">
        <v>6184000</v>
      </c>
      <c r="K86" s="84">
        <v>7595009</v>
      </c>
    </row>
    <row r="87" spans="1:11" x14ac:dyDescent="0.2">
      <c r="A87" s="90">
        <v>23239</v>
      </c>
      <c r="B87" s="10"/>
      <c r="C87" s="219" t="s">
        <v>38</v>
      </c>
      <c r="D87" s="220"/>
      <c r="E87" s="220"/>
      <c r="F87" s="220"/>
      <c r="G87" s="220"/>
      <c r="H87" s="220"/>
      <c r="I87" s="221"/>
      <c r="J87" s="90">
        <v>15000</v>
      </c>
      <c r="K87" s="90">
        <v>27763</v>
      </c>
    </row>
    <row r="88" spans="1:11" x14ac:dyDescent="0.2">
      <c r="A88" s="85">
        <f>SUM(A77:A87)</f>
        <v>98517265</v>
      </c>
      <c r="B88" s="243" t="s">
        <v>39</v>
      </c>
      <c r="C88" s="244"/>
      <c r="D88" s="244"/>
      <c r="E88" s="244"/>
      <c r="F88" s="244"/>
      <c r="G88" s="244"/>
      <c r="H88" s="244"/>
      <c r="I88" s="245"/>
      <c r="J88" s="85">
        <f>SUM(J77:J87)</f>
        <v>92929000</v>
      </c>
      <c r="K88" s="85">
        <f>SUM(K77:K87)</f>
        <v>110301683</v>
      </c>
    </row>
    <row r="89" spans="1:11" x14ac:dyDescent="0.2">
      <c r="A89" s="94"/>
      <c r="B89" s="61">
        <v>8</v>
      </c>
      <c r="C89" s="234" t="s">
        <v>40</v>
      </c>
      <c r="D89" s="246"/>
      <c r="E89" s="246"/>
      <c r="F89" s="246"/>
      <c r="G89" s="246"/>
      <c r="H89" s="246"/>
      <c r="I89" s="234"/>
      <c r="J89" s="93"/>
      <c r="K89" s="94"/>
    </row>
    <row r="90" spans="1:11" x14ac:dyDescent="0.2">
      <c r="A90" s="84">
        <v>1457121</v>
      </c>
      <c r="B90" s="10"/>
      <c r="C90" s="219" t="s">
        <v>7</v>
      </c>
      <c r="D90" s="220"/>
      <c r="E90" s="220"/>
      <c r="F90" s="220"/>
      <c r="G90" s="220"/>
      <c r="H90" s="220"/>
      <c r="I90" s="219"/>
      <c r="J90" s="95">
        <v>949000</v>
      </c>
      <c r="K90" s="84">
        <v>2945392</v>
      </c>
    </row>
    <row r="91" spans="1:11" x14ac:dyDescent="0.2">
      <c r="A91" s="84">
        <v>212486</v>
      </c>
      <c r="B91" s="10"/>
      <c r="C91" s="219" t="s">
        <v>384</v>
      </c>
      <c r="D91" s="220"/>
      <c r="E91" s="220"/>
      <c r="F91" s="220"/>
      <c r="G91" s="220"/>
      <c r="H91" s="220"/>
      <c r="I91" s="219"/>
      <c r="J91" s="95">
        <v>104000</v>
      </c>
      <c r="K91" s="84">
        <v>226094</v>
      </c>
    </row>
    <row r="92" spans="1:11" x14ac:dyDescent="0.2">
      <c r="A92" s="90">
        <v>278361</v>
      </c>
      <c r="B92" s="10"/>
      <c r="C92" s="219" t="s">
        <v>465</v>
      </c>
      <c r="D92" s="220"/>
      <c r="E92" s="220"/>
      <c r="F92" s="220"/>
      <c r="G92" s="220"/>
      <c r="H92" s="220"/>
      <c r="I92" s="219"/>
      <c r="J92" s="96">
        <v>155000</v>
      </c>
      <c r="K92" s="90">
        <v>371562</v>
      </c>
    </row>
    <row r="93" spans="1:11" x14ac:dyDescent="0.2">
      <c r="A93" s="84">
        <v>183452</v>
      </c>
      <c r="B93" s="10"/>
      <c r="C93" s="219" t="s">
        <v>258</v>
      </c>
      <c r="D93" s="220"/>
      <c r="E93" s="220"/>
      <c r="F93" s="220"/>
      <c r="G93" s="220"/>
      <c r="H93" s="220"/>
      <c r="I93" s="219"/>
      <c r="J93" s="95">
        <v>99000</v>
      </c>
      <c r="K93" s="84">
        <v>151187</v>
      </c>
    </row>
    <row r="94" spans="1:11" x14ac:dyDescent="0.2">
      <c r="A94" s="98">
        <v>57855</v>
      </c>
      <c r="B94" s="10"/>
      <c r="C94" s="8" t="s">
        <v>457</v>
      </c>
      <c r="D94" s="8"/>
      <c r="E94" s="8"/>
      <c r="F94" s="8"/>
      <c r="G94" s="8"/>
      <c r="H94" s="8"/>
      <c r="I94" s="8"/>
      <c r="J94" s="97">
        <v>42000</v>
      </c>
      <c r="K94" s="98">
        <v>86909</v>
      </c>
    </row>
    <row r="95" spans="1:11" x14ac:dyDescent="0.2">
      <c r="A95" s="85">
        <f>SUM(A90:A94)</f>
        <v>2189275</v>
      </c>
      <c r="B95" s="243" t="s">
        <v>41</v>
      </c>
      <c r="C95" s="244"/>
      <c r="D95" s="244"/>
      <c r="E95" s="244"/>
      <c r="F95" s="244"/>
      <c r="G95" s="244"/>
      <c r="H95" s="244"/>
      <c r="I95" s="245"/>
      <c r="J95" s="85">
        <f>SUM(J90:J94)</f>
        <v>1349000</v>
      </c>
      <c r="K95" s="85">
        <f>SUM(K90:K94)</f>
        <v>3781144</v>
      </c>
    </row>
    <row r="96" spans="1:11" x14ac:dyDescent="0.2">
      <c r="A96" s="100"/>
      <c r="B96" s="61">
        <v>9</v>
      </c>
      <c r="C96" s="234" t="s">
        <v>42</v>
      </c>
      <c r="D96" s="234"/>
      <c r="E96" s="234"/>
      <c r="F96" s="234"/>
      <c r="G96" s="234"/>
      <c r="H96" s="234"/>
      <c r="I96" s="247"/>
      <c r="J96" s="99"/>
      <c r="K96" s="100"/>
    </row>
    <row r="97" spans="1:11" x14ac:dyDescent="0.2">
      <c r="A97" s="90">
        <v>41502349</v>
      </c>
      <c r="B97" s="10"/>
      <c r="C97" s="219" t="s">
        <v>259</v>
      </c>
      <c r="D97" s="219"/>
      <c r="E97" s="219"/>
      <c r="F97" s="219"/>
      <c r="G97" s="219"/>
      <c r="H97" s="219"/>
      <c r="I97" s="221"/>
      <c r="J97" s="84">
        <v>38894000</v>
      </c>
      <c r="K97" s="90">
        <v>133980711</v>
      </c>
    </row>
    <row r="98" spans="1:11" x14ac:dyDescent="0.2">
      <c r="A98" s="90">
        <v>1695860</v>
      </c>
      <c r="B98" s="10"/>
      <c r="C98" s="219" t="s">
        <v>524</v>
      </c>
      <c r="D98" s="219"/>
      <c r="E98" s="219"/>
      <c r="F98" s="219"/>
      <c r="G98" s="219"/>
      <c r="H98" s="219"/>
      <c r="I98" s="221"/>
      <c r="J98" s="84">
        <v>0</v>
      </c>
      <c r="K98" s="90">
        <v>114392</v>
      </c>
    </row>
    <row r="99" spans="1:11" x14ac:dyDescent="0.2">
      <c r="A99" s="90">
        <v>10100</v>
      </c>
      <c r="B99" s="10"/>
      <c r="C99" s="219" t="s">
        <v>458</v>
      </c>
      <c r="D99" s="219"/>
      <c r="E99" s="219"/>
      <c r="F99" s="219"/>
      <c r="G99" s="219"/>
      <c r="H99" s="219"/>
      <c r="I99" s="221"/>
      <c r="J99" s="84">
        <v>0</v>
      </c>
      <c r="K99" s="90">
        <v>615567</v>
      </c>
    </row>
    <row r="100" spans="1:11" x14ac:dyDescent="0.2">
      <c r="A100" s="84">
        <v>0</v>
      </c>
      <c r="B100" s="10"/>
      <c r="C100" s="219" t="s">
        <v>525</v>
      </c>
      <c r="D100" s="219"/>
      <c r="E100" s="219"/>
      <c r="F100" s="219"/>
      <c r="G100" s="219"/>
      <c r="H100" s="219"/>
      <c r="I100" s="221"/>
      <c r="J100" s="84">
        <v>0</v>
      </c>
      <c r="K100" s="90">
        <v>46754694</v>
      </c>
    </row>
    <row r="101" spans="1:11" x14ac:dyDescent="0.2">
      <c r="A101" s="85">
        <f>SUM(A97:A99)</f>
        <v>43208309</v>
      </c>
      <c r="B101" s="243" t="s">
        <v>43</v>
      </c>
      <c r="C101" s="244"/>
      <c r="D101" s="244"/>
      <c r="E101" s="244"/>
      <c r="F101" s="244"/>
      <c r="G101" s="244"/>
      <c r="H101" s="244"/>
      <c r="I101" s="245"/>
      <c r="J101" s="85">
        <f>SUM(J97:J99)</f>
        <v>38894000</v>
      </c>
      <c r="K101" s="85">
        <f>SUM(K97:K100)</f>
        <v>181465364</v>
      </c>
    </row>
    <row r="102" spans="1:11" x14ac:dyDescent="0.2">
      <c r="A102" s="100"/>
      <c r="B102" s="61">
        <v>10</v>
      </c>
      <c r="C102" s="234" t="s">
        <v>44</v>
      </c>
      <c r="D102" s="234"/>
      <c r="E102" s="234"/>
      <c r="F102" s="234"/>
      <c r="G102" s="234"/>
      <c r="H102" s="234"/>
      <c r="I102" s="247"/>
      <c r="J102" s="99"/>
      <c r="K102" s="100"/>
    </row>
    <row r="103" spans="1:11" x14ac:dyDescent="0.2">
      <c r="A103" s="90">
        <v>3722555</v>
      </c>
      <c r="B103" s="10"/>
      <c r="C103" s="219" t="s">
        <v>526</v>
      </c>
      <c r="D103" s="219"/>
      <c r="E103" s="219"/>
      <c r="F103" s="219"/>
      <c r="G103" s="219"/>
      <c r="H103" s="219"/>
      <c r="I103" s="221"/>
      <c r="J103" s="84">
        <v>3644000</v>
      </c>
      <c r="K103" s="90">
        <v>3822991</v>
      </c>
    </row>
    <row r="104" spans="1:11" ht="16.5" customHeight="1" x14ac:dyDescent="0.2">
      <c r="A104" s="85">
        <f>SUM(A103)</f>
        <v>3722555</v>
      </c>
      <c r="B104" s="243" t="s">
        <v>45</v>
      </c>
      <c r="C104" s="244"/>
      <c r="D104" s="244"/>
      <c r="E104" s="244"/>
      <c r="F104" s="244"/>
      <c r="G104" s="244"/>
      <c r="H104" s="244"/>
      <c r="I104" s="245"/>
      <c r="J104" s="85">
        <f>SUM(J103)</f>
        <v>3644000</v>
      </c>
      <c r="K104" s="85">
        <f>SUM(K103)</f>
        <v>3822991</v>
      </c>
    </row>
    <row r="105" spans="1:11" x14ac:dyDescent="0.2">
      <c r="A105" s="44"/>
      <c r="B105" s="45"/>
      <c r="C105" s="42"/>
      <c r="D105" s="42"/>
      <c r="E105" s="42"/>
      <c r="F105" s="42"/>
      <c r="G105" s="42"/>
      <c r="H105" s="42"/>
      <c r="I105" s="42"/>
      <c r="J105" s="38"/>
      <c r="K105" s="44"/>
    </row>
    <row r="106" spans="1:11" x14ac:dyDescent="0.2">
      <c r="A106" s="44"/>
      <c r="B106" s="45"/>
      <c r="C106" s="42"/>
      <c r="D106" s="42"/>
      <c r="E106" s="42"/>
      <c r="F106" s="42"/>
      <c r="G106" s="42"/>
      <c r="H106" s="42"/>
      <c r="I106" s="42"/>
      <c r="J106" s="38"/>
      <c r="K106" s="44"/>
    </row>
    <row r="107" spans="1:11" x14ac:dyDescent="0.2">
      <c r="A107" s="44"/>
      <c r="B107" s="45"/>
      <c r="C107" s="42"/>
      <c r="D107" s="42"/>
      <c r="E107" s="42"/>
      <c r="F107" s="42"/>
      <c r="G107" s="42"/>
      <c r="H107" s="42"/>
      <c r="I107" s="42"/>
      <c r="J107" s="38"/>
      <c r="K107" s="44"/>
    </row>
    <row r="108" spans="1:11" x14ac:dyDescent="0.2">
      <c r="A108" s="44"/>
      <c r="B108" s="45"/>
      <c r="C108" s="42"/>
      <c r="D108" s="42"/>
      <c r="E108" s="42"/>
      <c r="F108" s="42"/>
      <c r="G108" s="42"/>
      <c r="H108" s="42"/>
      <c r="I108" s="42"/>
      <c r="J108" s="38"/>
      <c r="K108" s="44"/>
    </row>
    <row r="109" spans="1:11" x14ac:dyDescent="0.2">
      <c r="A109" s="44"/>
      <c r="B109" s="45"/>
      <c r="C109" s="42"/>
      <c r="D109" s="42"/>
      <c r="E109" s="42"/>
      <c r="F109" s="42"/>
      <c r="G109" s="42"/>
      <c r="H109" s="42"/>
      <c r="I109" s="42"/>
      <c r="J109" s="38"/>
      <c r="K109" s="44"/>
    </row>
    <row r="110" spans="1:11" x14ac:dyDescent="0.2">
      <c r="A110" s="44"/>
      <c r="B110" s="45"/>
      <c r="C110" s="42"/>
      <c r="D110" s="42"/>
      <c r="E110" s="42"/>
      <c r="F110" s="42"/>
      <c r="G110" s="42"/>
      <c r="H110" s="42"/>
      <c r="I110" s="42"/>
      <c r="J110" s="38"/>
      <c r="K110" s="44"/>
    </row>
    <row r="111" spans="1:11" x14ac:dyDescent="0.2">
      <c r="A111" s="44"/>
      <c r="B111" s="45"/>
      <c r="C111" s="42"/>
      <c r="D111" s="42"/>
      <c r="E111" s="42"/>
      <c r="F111" s="42"/>
      <c r="G111" s="42"/>
      <c r="H111" s="42"/>
      <c r="I111" s="42"/>
      <c r="J111" s="38"/>
      <c r="K111" s="44"/>
    </row>
    <row r="112" spans="1:11" x14ac:dyDescent="0.2">
      <c r="A112" s="44"/>
      <c r="B112" s="45"/>
      <c r="C112" s="42"/>
      <c r="D112" s="42"/>
      <c r="E112" s="42"/>
      <c r="F112" s="42"/>
      <c r="G112" s="42"/>
      <c r="H112" s="42"/>
      <c r="I112" s="42"/>
      <c r="J112" s="38"/>
      <c r="K112" s="44"/>
    </row>
    <row r="113" spans="1:11" x14ac:dyDescent="0.2">
      <c r="A113" s="44"/>
      <c r="B113" s="45"/>
      <c r="C113" s="42"/>
      <c r="D113" s="42"/>
      <c r="E113" s="42"/>
      <c r="F113" s="42"/>
      <c r="G113" s="42"/>
      <c r="H113" s="42"/>
      <c r="I113" s="42"/>
      <c r="J113" s="38"/>
      <c r="K113" s="44"/>
    </row>
    <row r="114" spans="1:11" x14ac:dyDescent="0.2">
      <c r="A114" s="44"/>
      <c r="B114" s="45"/>
      <c r="C114" s="42"/>
      <c r="D114" s="42"/>
      <c r="E114" s="42"/>
      <c r="F114" s="42"/>
      <c r="G114" s="42"/>
      <c r="H114" s="42"/>
      <c r="I114" s="42"/>
      <c r="J114" s="38"/>
      <c r="K114" s="44"/>
    </row>
    <row r="115" spans="1:11" x14ac:dyDescent="0.2">
      <c r="A115" s="44"/>
      <c r="B115" s="45"/>
      <c r="C115" s="42"/>
      <c r="D115" s="42"/>
      <c r="E115" s="42"/>
      <c r="F115" s="42"/>
      <c r="G115" s="42"/>
      <c r="H115" s="42"/>
      <c r="I115" s="42"/>
      <c r="J115" s="38"/>
      <c r="K115" s="44"/>
    </row>
    <row r="116" spans="1:11" x14ac:dyDescent="0.2">
      <c r="A116" s="44"/>
      <c r="B116" s="45"/>
      <c r="C116" s="42"/>
      <c r="D116" s="42"/>
      <c r="E116" s="42"/>
      <c r="F116" s="42"/>
      <c r="G116" s="42"/>
      <c r="H116" s="42"/>
      <c r="I116" s="42"/>
      <c r="J116" s="38"/>
      <c r="K116" s="44"/>
    </row>
    <row r="117" spans="1:11" x14ac:dyDescent="0.2">
      <c r="A117" s="44"/>
      <c r="B117" s="45"/>
      <c r="C117" s="42"/>
      <c r="D117" s="42"/>
      <c r="E117" s="42"/>
      <c r="F117" s="42"/>
      <c r="G117" s="42"/>
      <c r="H117" s="42"/>
      <c r="I117" s="42"/>
      <c r="J117" s="38"/>
      <c r="K117" s="44"/>
    </row>
    <row r="118" spans="1:11" x14ac:dyDescent="0.2">
      <c r="A118" s="248" t="s">
        <v>267</v>
      </c>
      <c r="B118" s="248"/>
      <c r="C118" s="235"/>
      <c r="D118" s="235"/>
      <c r="E118" s="235"/>
      <c r="F118" s="11"/>
      <c r="G118" s="11"/>
      <c r="H118" s="11"/>
      <c r="I118" s="11"/>
      <c r="J118" s="2"/>
      <c r="K118" s="2"/>
    </row>
    <row r="119" spans="1:11" x14ac:dyDescent="0.2">
      <c r="A119" s="57"/>
      <c r="B119" s="40"/>
      <c r="C119" s="254"/>
      <c r="D119" s="225"/>
      <c r="E119" s="225"/>
      <c r="F119" s="225"/>
      <c r="G119" s="225"/>
      <c r="H119" s="225"/>
      <c r="I119" s="225"/>
      <c r="J119" s="2"/>
      <c r="K119" s="2"/>
    </row>
    <row r="120" spans="1:11" ht="15.75" x14ac:dyDescent="0.25">
      <c r="A120" s="199" t="s">
        <v>270</v>
      </c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</row>
    <row r="121" spans="1:11" ht="15.75" x14ac:dyDescent="0.25">
      <c r="A121" s="200" t="s">
        <v>268</v>
      </c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</row>
    <row r="122" spans="1:11" ht="15.75" x14ac:dyDescent="0.25">
      <c r="A122" s="200" t="s">
        <v>269</v>
      </c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</row>
    <row r="123" spans="1:11" ht="15.75" x14ac:dyDescent="0.25">
      <c r="A123" s="199" t="s">
        <v>517</v>
      </c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</row>
    <row r="124" spans="1:1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253" t="s">
        <v>9</v>
      </c>
      <c r="K124" s="253"/>
    </row>
    <row r="125" spans="1:11" x14ac:dyDescent="0.2">
      <c r="A125" s="202" t="s">
        <v>504</v>
      </c>
      <c r="B125" s="205" t="s">
        <v>0</v>
      </c>
      <c r="C125" s="206"/>
      <c r="D125" s="206"/>
      <c r="E125" s="206"/>
      <c r="F125" s="206"/>
      <c r="G125" s="206"/>
      <c r="H125" s="206"/>
      <c r="I125" s="207"/>
      <c r="J125" s="214" t="s">
        <v>518</v>
      </c>
      <c r="K125" s="215"/>
    </row>
    <row r="126" spans="1:11" x14ac:dyDescent="0.2">
      <c r="A126" s="203"/>
      <c r="B126" s="208"/>
      <c r="C126" s="209"/>
      <c r="D126" s="209"/>
      <c r="E126" s="209"/>
      <c r="F126" s="209"/>
      <c r="G126" s="209"/>
      <c r="H126" s="209"/>
      <c r="I126" s="210"/>
      <c r="J126" s="216" t="s">
        <v>266</v>
      </c>
      <c r="K126" s="202" t="s">
        <v>519</v>
      </c>
    </row>
    <row r="127" spans="1:11" ht="18" customHeight="1" x14ac:dyDescent="0.2">
      <c r="A127" s="204"/>
      <c r="B127" s="211"/>
      <c r="C127" s="212"/>
      <c r="D127" s="212"/>
      <c r="E127" s="212"/>
      <c r="F127" s="212"/>
      <c r="G127" s="212"/>
      <c r="H127" s="212"/>
      <c r="I127" s="213"/>
      <c r="J127" s="217"/>
      <c r="K127" s="218"/>
    </row>
    <row r="128" spans="1:11" x14ac:dyDescent="0.2">
      <c r="A128" s="43"/>
      <c r="B128" s="62">
        <v>12</v>
      </c>
      <c r="C128" s="222" t="s">
        <v>48</v>
      </c>
      <c r="D128" s="223"/>
      <c r="E128" s="223"/>
      <c r="F128" s="223"/>
      <c r="G128" s="223"/>
      <c r="H128" s="223"/>
      <c r="I128" s="223"/>
      <c r="J128" s="43"/>
      <c r="K128" s="43"/>
    </row>
    <row r="129" spans="1:11" x14ac:dyDescent="0.2">
      <c r="A129" s="84">
        <v>15591346</v>
      </c>
      <c r="B129" s="10"/>
      <c r="C129" s="219" t="s">
        <v>385</v>
      </c>
      <c r="D129" s="220"/>
      <c r="E129" s="220"/>
      <c r="F129" s="220"/>
      <c r="G129" s="220"/>
      <c r="H129" s="220"/>
      <c r="I129" s="221"/>
      <c r="J129" s="90">
        <v>26883412</v>
      </c>
      <c r="K129" s="84">
        <v>3073108</v>
      </c>
    </row>
    <row r="130" spans="1:11" x14ac:dyDescent="0.2">
      <c r="A130" s="90">
        <v>3342045</v>
      </c>
      <c r="B130" s="10"/>
      <c r="C130" s="219" t="s">
        <v>386</v>
      </c>
      <c r="D130" s="220"/>
      <c r="E130" s="220"/>
      <c r="F130" s="220"/>
      <c r="G130" s="220"/>
      <c r="H130" s="220"/>
      <c r="I130" s="221"/>
      <c r="J130" s="84">
        <v>3934588</v>
      </c>
      <c r="K130" s="90">
        <v>3204533</v>
      </c>
    </row>
    <row r="131" spans="1:11" x14ac:dyDescent="0.2">
      <c r="A131" s="90">
        <v>76183482</v>
      </c>
      <c r="B131" s="10"/>
      <c r="C131" s="11" t="s">
        <v>482</v>
      </c>
      <c r="D131" s="56"/>
      <c r="E131" s="56"/>
      <c r="F131" s="56"/>
      <c r="G131" s="56"/>
      <c r="H131" s="56"/>
      <c r="I131" s="75"/>
      <c r="J131" s="84">
        <v>36300000</v>
      </c>
      <c r="K131" s="90">
        <v>38990174</v>
      </c>
    </row>
    <row r="132" spans="1:11" x14ac:dyDescent="0.2">
      <c r="A132" s="85">
        <f>SUM(A129:A131)</f>
        <v>95116873</v>
      </c>
      <c r="B132" s="243" t="s">
        <v>49</v>
      </c>
      <c r="C132" s="244"/>
      <c r="D132" s="244"/>
      <c r="E132" s="244"/>
      <c r="F132" s="244"/>
      <c r="G132" s="244"/>
      <c r="H132" s="244"/>
      <c r="I132" s="245"/>
      <c r="J132" s="85">
        <f>SUM(J129:J131)</f>
        <v>67118000</v>
      </c>
      <c r="K132" s="85">
        <f>SUM(K129:K131)</f>
        <v>45267815</v>
      </c>
    </row>
    <row r="133" spans="1:11" x14ac:dyDescent="0.2">
      <c r="A133" s="100"/>
      <c r="B133" s="61">
        <v>13</v>
      </c>
      <c r="C133" s="234" t="s">
        <v>50</v>
      </c>
      <c r="D133" s="235"/>
      <c r="E133" s="235"/>
      <c r="F133" s="235"/>
      <c r="G133" s="235"/>
      <c r="H133" s="235"/>
      <c r="I133" s="236"/>
      <c r="J133" s="99"/>
      <c r="K133" s="100"/>
    </row>
    <row r="134" spans="1:11" x14ac:dyDescent="0.2">
      <c r="A134" s="90">
        <v>5228758</v>
      </c>
      <c r="B134" s="10"/>
      <c r="C134" s="219" t="s">
        <v>8</v>
      </c>
      <c r="D134" s="219"/>
      <c r="E134" s="219"/>
      <c r="F134" s="219"/>
      <c r="G134" s="219"/>
      <c r="H134" s="219"/>
      <c r="I134" s="221"/>
      <c r="J134" s="84">
        <v>4648000</v>
      </c>
      <c r="K134" s="90">
        <v>6511999</v>
      </c>
    </row>
    <row r="135" spans="1:11" x14ac:dyDescent="0.2">
      <c r="A135" s="90"/>
      <c r="B135" s="10"/>
      <c r="C135" s="227" t="s">
        <v>363</v>
      </c>
      <c r="D135" s="227"/>
      <c r="E135" s="227"/>
      <c r="F135" s="227"/>
      <c r="G135" s="227"/>
      <c r="H135" s="227"/>
      <c r="I135" s="228"/>
      <c r="J135" s="84"/>
      <c r="K135" s="90"/>
    </row>
    <row r="136" spans="1:11" x14ac:dyDescent="0.2">
      <c r="A136" s="90">
        <v>118</v>
      </c>
      <c r="B136" s="10"/>
      <c r="C136" s="227" t="s">
        <v>364</v>
      </c>
      <c r="D136" s="227"/>
      <c r="E136" s="227"/>
      <c r="F136" s="227"/>
      <c r="G136" s="227"/>
      <c r="H136" s="227"/>
      <c r="I136" s="228"/>
      <c r="J136" s="90">
        <v>0</v>
      </c>
      <c r="K136" s="90">
        <v>5050</v>
      </c>
    </row>
    <row r="137" spans="1:11" x14ac:dyDescent="0.2">
      <c r="A137" s="90">
        <v>48738</v>
      </c>
      <c r="B137" s="10"/>
      <c r="C137" s="29" t="s">
        <v>21</v>
      </c>
      <c r="D137" s="29"/>
      <c r="E137" s="29"/>
      <c r="F137" s="29"/>
      <c r="G137" s="29"/>
      <c r="H137" s="29"/>
      <c r="I137" s="82"/>
      <c r="J137" s="90">
        <v>10000</v>
      </c>
      <c r="K137" s="90">
        <v>134867</v>
      </c>
    </row>
    <row r="138" spans="1:11" x14ac:dyDescent="0.2">
      <c r="A138" s="90">
        <v>5419583</v>
      </c>
      <c r="B138" s="10"/>
      <c r="C138" s="11" t="s">
        <v>459</v>
      </c>
      <c r="D138" s="76"/>
      <c r="E138" s="76"/>
      <c r="F138" s="76"/>
      <c r="G138" s="76"/>
      <c r="H138" s="76"/>
      <c r="I138" s="74"/>
      <c r="J138" s="90">
        <v>4419000</v>
      </c>
      <c r="K138" s="90">
        <v>9536999</v>
      </c>
    </row>
    <row r="139" spans="1:11" x14ac:dyDescent="0.2">
      <c r="A139" s="85">
        <f>SUM(A134:A138)</f>
        <v>10697197</v>
      </c>
      <c r="B139" s="243" t="s">
        <v>51</v>
      </c>
      <c r="C139" s="244"/>
      <c r="D139" s="244"/>
      <c r="E139" s="244"/>
      <c r="F139" s="244"/>
      <c r="G139" s="244"/>
      <c r="H139" s="244"/>
      <c r="I139" s="245"/>
      <c r="J139" s="85">
        <f>SUM(J134:J138)</f>
        <v>9077000</v>
      </c>
      <c r="K139" s="85">
        <f>SUM(K134:K138)</f>
        <v>16188915</v>
      </c>
    </row>
    <row r="140" spans="1:11" x14ac:dyDescent="0.2">
      <c r="A140" s="100"/>
      <c r="B140" s="61">
        <v>14</v>
      </c>
      <c r="C140" s="234" t="s">
        <v>52</v>
      </c>
      <c r="D140" s="234"/>
      <c r="E140" s="234"/>
      <c r="F140" s="234"/>
      <c r="G140" s="234"/>
      <c r="H140" s="234"/>
      <c r="I140" s="247"/>
      <c r="J140" s="99"/>
      <c r="K140" s="100"/>
    </row>
    <row r="141" spans="1:11" x14ac:dyDescent="0.2">
      <c r="A141" s="100"/>
      <c r="B141" s="15"/>
      <c r="C141" s="260" t="s">
        <v>4</v>
      </c>
      <c r="D141" s="225"/>
      <c r="E141" s="225"/>
      <c r="F141" s="225"/>
      <c r="G141" s="225"/>
      <c r="H141" s="225"/>
      <c r="I141" s="226"/>
      <c r="J141" s="99"/>
      <c r="K141" s="100"/>
    </row>
    <row r="142" spans="1:11" x14ac:dyDescent="0.2">
      <c r="A142" s="90">
        <v>374480637</v>
      </c>
      <c r="B142" s="10"/>
      <c r="C142" s="256" t="s">
        <v>53</v>
      </c>
      <c r="D142" s="254"/>
      <c r="E142" s="254"/>
      <c r="F142" s="254"/>
      <c r="G142" s="254"/>
      <c r="H142" s="254"/>
      <c r="I142" s="257"/>
      <c r="J142" s="84">
        <v>249763000</v>
      </c>
      <c r="K142" s="90">
        <v>397145629</v>
      </c>
    </row>
    <row r="143" spans="1:11" x14ac:dyDescent="0.2">
      <c r="A143" s="90">
        <v>10933</v>
      </c>
      <c r="B143" s="10"/>
      <c r="C143" s="256" t="s">
        <v>54</v>
      </c>
      <c r="D143" s="254"/>
      <c r="E143" s="254"/>
      <c r="F143" s="254"/>
      <c r="G143" s="254"/>
      <c r="H143" s="254"/>
      <c r="I143" s="257"/>
      <c r="J143" s="84">
        <v>0</v>
      </c>
      <c r="K143" s="90">
        <v>110167</v>
      </c>
    </row>
    <row r="144" spans="1:11" x14ac:dyDescent="0.2">
      <c r="A144" s="85">
        <f>SUM(A142:A143)</f>
        <v>374491570</v>
      </c>
      <c r="B144" s="243" t="s">
        <v>55</v>
      </c>
      <c r="C144" s="244"/>
      <c r="D144" s="244"/>
      <c r="E144" s="244"/>
      <c r="F144" s="244"/>
      <c r="G144" s="244"/>
      <c r="H144" s="244"/>
      <c r="I144" s="245"/>
      <c r="J144" s="85">
        <f>SUM(J142:J143)</f>
        <v>249763000</v>
      </c>
      <c r="K144" s="85">
        <f>SUM(K142:K143)</f>
        <v>397255796</v>
      </c>
    </row>
    <row r="145" spans="1:11" x14ac:dyDescent="0.2">
      <c r="A145" s="100">
        <v>0</v>
      </c>
      <c r="B145" s="243" t="s">
        <v>25</v>
      </c>
      <c r="C145" s="244"/>
      <c r="D145" s="244"/>
      <c r="E145" s="244"/>
      <c r="F145" s="244"/>
      <c r="G145" s="244"/>
      <c r="H145" s="244"/>
      <c r="I145" s="245"/>
      <c r="J145" s="99">
        <v>9000000</v>
      </c>
      <c r="K145" s="100">
        <v>0</v>
      </c>
    </row>
    <row r="146" spans="1:11" x14ac:dyDescent="0.2">
      <c r="A146" s="92">
        <f>SUM(A145+A144+A139+A132+A104+A101+A95+A88+A75+A53+A50+A38+A27)</f>
        <v>1073428572</v>
      </c>
      <c r="B146" s="243" t="s">
        <v>56</v>
      </c>
      <c r="C146" s="258"/>
      <c r="D146" s="258"/>
      <c r="E146" s="258"/>
      <c r="F146" s="258"/>
      <c r="G146" s="258"/>
      <c r="H146" s="258"/>
      <c r="I146" s="259"/>
      <c r="J146" s="92">
        <f>SUM(J145+J144+J139+J132+J104+J101+J95+J88+J75+J53+J50+J38+J27)</f>
        <v>890000000</v>
      </c>
      <c r="K146" s="92">
        <f>SUM(K145+K144+K139+K132+K104+K101+K95+K88+K75+K53+K50+K38+K27)</f>
        <v>1344916576</v>
      </c>
    </row>
    <row r="147" spans="1:1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121"/>
    </row>
    <row r="148" spans="1:11" x14ac:dyDescent="0.2">
      <c r="A148" s="255"/>
      <c r="B148" s="255"/>
      <c r="C148" s="255"/>
      <c r="D148" s="255"/>
      <c r="E148" s="255"/>
      <c r="F148" s="255"/>
      <c r="G148" s="255"/>
      <c r="H148" s="255"/>
      <c r="I148" s="255"/>
      <c r="J148" s="255"/>
      <c r="K148" s="255"/>
    </row>
  </sheetData>
  <mergeCells count="127">
    <mergeCell ref="A148:K148"/>
    <mergeCell ref="C23:I23"/>
    <mergeCell ref="C143:I143"/>
    <mergeCell ref="B144:I144"/>
    <mergeCell ref="B145:I145"/>
    <mergeCell ref="B146:I146"/>
    <mergeCell ref="B139:I139"/>
    <mergeCell ref="C140:I140"/>
    <mergeCell ref="C141:I141"/>
    <mergeCell ref="C142:I142"/>
    <mergeCell ref="C129:I129"/>
    <mergeCell ref="C130:I130"/>
    <mergeCell ref="B132:I132"/>
    <mergeCell ref="C133:I133"/>
    <mergeCell ref="C134:I134"/>
    <mergeCell ref="C136:I136"/>
    <mergeCell ref="C135:I135"/>
    <mergeCell ref="A125:A127"/>
    <mergeCell ref="B125:I127"/>
    <mergeCell ref="J125:K125"/>
    <mergeCell ref="J126:J127"/>
    <mergeCell ref="K126:K127"/>
    <mergeCell ref="C128:I128"/>
    <mergeCell ref="C119:I119"/>
    <mergeCell ref="A120:K120"/>
    <mergeCell ref="A121:K121"/>
    <mergeCell ref="A122:K122"/>
    <mergeCell ref="A123:K123"/>
    <mergeCell ref="J124:K124"/>
    <mergeCell ref="B101:I101"/>
    <mergeCell ref="C102:I102"/>
    <mergeCell ref="C103:I103"/>
    <mergeCell ref="C100:I100"/>
    <mergeCell ref="B104:I104"/>
    <mergeCell ref="A118:E118"/>
    <mergeCell ref="C93:I93"/>
    <mergeCell ref="B95:I95"/>
    <mergeCell ref="C96:I96"/>
    <mergeCell ref="C97:I97"/>
    <mergeCell ref="C98:I98"/>
    <mergeCell ref="C99:I99"/>
    <mergeCell ref="C87:I87"/>
    <mergeCell ref="B88:I88"/>
    <mergeCell ref="C89:I89"/>
    <mergeCell ref="C90:I90"/>
    <mergeCell ref="C91:I91"/>
    <mergeCell ref="C92:I92"/>
    <mergeCell ref="C81:I81"/>
    <mergeCell ref="C82:I82"/>
    <mergeCell ref="C83:I83"/>
    <mergeCell ref="C84:I84"/>
    <mergeCell ref="C85:I85"/>
    <mergeCell ref="C86:I86"/>
    <mergeCell ref="C77:I77"/>
    <mergeCell ref="C73:I73"/>
    <mergeCell ref="C74:I74"/>
    <mergeCell ref="C78:I78"/>
    <mergeCell ref="C79:I79"/>
    <mergeCell ref="C80:I80"/>
    <mergeCell ref="C70:I70"/>
    <mergeCell ref="C71:I71"/>
    <mergeCell ref="C72:I72"/>
    <mergeCell ref="J66:K66"/>
    <mergeCell ref="B75:I75"/>
    <mergeCell ref="C76:I76"/>
    <mergeCell ref="A63:K63"/>
    <mergeCell ref="A64:K64"/>
    <mergeCell ref="A67:A69"/>
    <mergeCell ref="B67:I69"/>
    <mergeCell ref="J67:K67"/>
    <mergeCell ref="J68:J69"/>
    <mergeCell ref="K68:K69"/>
    <mergeCell ref="C51:I51"/>
    <mergeCell ref="C52:I52"/>
    <mergeCell ref="B53:I53"/>
    <mergeCell ref="A59:E59"/>
    <mergeCell ref="A61:K61"/>
    <mergeCell ref="A62:K62"/>
    <mergeCell ref="C45:I45"/>
    <mergeCell ref="C46:I46"/>
    <mergeCell ref="C47:I47"/>
    <mergeCell ref="C48:I48"/>
    <mergeCell ref="C49:I49"/>
    <mergeCell ref="B50:I50"/>
    <mergeCell ref="B38:I38"/>
    <mergeCell ref="C39:I39"/>
    <mergeCell ref="C41:I41"/>
    <mergeCell ref="C42:I42"/>
    <mergeCell ref="C40:I40"/>
    <mergeCell ref="C44:I44"/>
    <mergeCell ref="C34:I34"/>
    <mergeCell ref="C36:I36"/>
    <mergeCell ref="C37:I37"/>
    <mergeCell ref="C30:I30"/>
    <mergeCell ref="C31:I31"/>
    <mergeCell ref="C32:I32"/>
    <mergeCell ref="C33:I33"/>
    <mergeCell ref="C35:I35"/>
    <mergeCell ref="C24:I24"/>
    <mergeCell ref="C25:I25"/>
    <mergeCell ref="C26:I26"/>
    <mergeCell ref="B27:I27"/>
    <mergeCell ref="C28:I28"/>
    <mergeCell ref="C29:I29"/>
    <mergeCell ref="C17:I17"/>
    <mergeCell ref="C18:I18"/>
    <mergeCell ref="C19:I19"/>
    <mergeCell ref="C20:I20"/>
    <mergeCell ref="C22:I22"/>
    <mergeCell ref="C21:I21"/>
    <mergeCell ref="C14:I14"/>
    <mergeCell ref="C15:I15"/>
    <mergeCell ref="C16:I16"/>
    <mergeCell ref="C10:I10"/>
    <mergeCell ref="C11:I11"/>
    <mergeCell ref="C12:I12"/>
    <mergeCell ref="C13:I13"/>
    <mergeCell ref="A2:K2"/>
    <mergeCell ref="A3:K3"/>
    <mergeCell ref="A4:K4"/>
    <mergeCell ref="A5:K5"/>
    <mergeCell ref="J6:K6"/>
    <mergeCell ref="A7:A9"/>
    <mergeCell ref="B7:I9"/>
    <mergeCell ref="J7:K7"/>
    <mergeCell ref="J8:J9"/>
    <mergeCell ref="K8:K9"/>
  </mergeCells>
  <phoneticPr fontId="0" type="noConversion"/>
  <pageMargins left="0.55118110236220474" right="0.55118110236220474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95"/>
  <sheetViews>
    <sheetView topLeftCell="A40" zoomScaleNormal="85" workbookViewId="0">
      <selection activeCell="A171" sqref="A171:IV171"/>
    </sheetView>
  </sheetViews>
  <sheetFormatPr defaultRowHeight="12.75" x14ac:dyDescent="0.2"/>
  <cols>
    <col min="1" max="1" width="11.85546875" style="4" customWidth="1"/>
    <col min="2" max="2" width="3" style="4" customWidth="1"/>
    <col min="3" max="7" width="9.140625" style="4"/>
    <col min="8" max="8" width="13.7109375" style="4" customWidth="1"/>
    <col min="9" max="9" width="10.28515625" style="4" hidden="1" customWidth="1"/>
    <col min="10" max="10" width="11.28515625" style="4" customWidth="1"/>
    <col min="11" max="11" width="11.7109375" style="4" customWidth="1"/>
    <col min="12" max="16384" width="9.140625" style="4"/>
  </cols>
  <sheetData>
    <row r="1" spans="1:11" s="8" customFormat="1" ht="14.1" customHeight="1" x14ac:dyDescent="0.2">
      <c r="A1" s="3"/>
      <c r="B1" s="18"/>
      <c r="C1" s="11"/>
      <c r="D1" s="19"/>
      <c r="E1" s="19"/>
      <c r="F1" s="19"/>
      <c r="G1" s="19"/>
      <c r="H1" s="19"/>
      <c r="I1" s="19"/>
      <c r="J1" s="2"/>
      <c r="K1" s="3"/>
    </row>
    <row r="2" spans="1:11" s="8" customFormat="1" ht="14.1" customHeight="1" x14ac:dyDescent="0.2">
      <c r="A2" s="248" t="s">
        <v>274</v>
      </c>
      <c r="B2" s="248"/>
      <c r="C2" s="235"/>
      <c r="D2" s="235"/>
      <c r="E2" s="235"/>
      <c r="F2" s="11"/>
      <c r="G2" s="11"/>
      <c r="H2" s="11"/>
      <c r="I2" s="11"/>
      <c r="J2" s="2"/>
      <c r="K2" s="2"/>
    </row>
    <row r="3" spans="1:11" s="8" customFormat="1" ht="16.5" customHeight="1" x14ac:dyDescent="0.25">
      <c r="A3" s="262" t="s">
        <v>273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1" s="8" customFormat="1" ht="16.5" customHeight="1" x14ac:dyDescent="0.25">
      <c r="A4" s="261" t="s">
        <v>527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</row>
    <row r="5" spans="1:11" s="8" customFormat="1" ht="9.9499999999999993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s="8" customFormat="1" ht="15" customHeight="1" x14ac:dyDescent="0.2">
      <c r="J6" s="253" t="s">
        <v>9</v>
      </c>
      <c r="K6" s="253"/>
    </row>
    <row r="7" spans="1:11" s="8" customFormat="1" ht="18" customHeight="1" x14ac:dyDescent="0.2">
      <c r="A7" s="202" t="s">
        <v>504</v>
      </c>
      <c r="B7" s="205" t="s">
        <v>0</v>
      </c>
      <c r="C7" s="206"/>
      <c r="D7" s="206"/>
      <c r="E7" s="206"/>
      <c r="F7" s="206"/>
      <c r="G7" s="206"/>
      <c r="H7" s="206"/>
      <c r="I7" s="207"/>
      <c r="J7" s="214" t="s">
        <v>518</v>
      </c>
      <c r="K7" s="215"/>
    </row>
    <row r="8" spans="1:11" s="8" customFormat="1" ht="18" customHeight="1" x14ac:dyDescent="0.2">
      <c r="A8" s="203"/>
      <c r="B8" s="208"/>
      <c r="C8" s="209"/>
      <c r="D8" s="209"/>
      <c r="E8" s="209"/>
      <c r="F8" s="209"/>
      <c r="G8" s="209"/>
      <c r="H8" s="209"/>
      <c r="I8" s="210"/>
      <c r="J8" s="263" t="s">
        <v>266</v>
      </c>
      <c r="K8" s="265" t="s">
        <v>519</v>
      </c>
    </row>
    <row r="9" spans="1:11" s="8" customFormat="1" ht="18" customHeight="1" x14ac:dyDescent="0.2">
      <c r="A9" s="204"/>
      <c r="B9" s="211"/>
      <c r="C9" s="212"/>
      <c r="D9" s="212"/>
      <c r="E9" s="212"/>
      <c r="F9" s="212"/>
      <c r="G9" s="212"/>
      <c r="H9" s="212"/>
      <c r="I9" s="213"/>
      <c r="J9" s="264"/>
      <c r="K9" s="266"/>
    </row>
    <row r="10" spans="1:11" s="8" customFormat="1" ht="15.75" customHeight="1" x14ac:dyDescent="0.2">
      <c r="A10" s="43"/>
      <c r="B10" s="58" t="s">
        <v>58</v>
      </c>
      <c r="C10" s="222" t="s">
        <v>59</v>
      </c>
      <c r="D10" s="223"/>
      <c r="E10" s="223"/>
      <c r="F10" s="223"/>
      <c r="G10" s="223"/>
      <c r="H10" s="223"/>
      <c r="I10" s="223"/>
      <c r="J10" s="43"/>
      <c r="K10" s="43"/>
    </row>
    <row r="11" spans="1:11" s="8" customFormat="1" ht="15.75" customHeight="1" x14ac:dyDescent="0.2">
      <c r="A11" s="84">
        <v>85382719</v>
      </c>
      <c r="B11" s="10"/>
      <c r="C11" s="219" t="s">
        <v>60</v>
      </c>
      <c r="D11" s="220"/>
      <c r="E11" s="220"/>
      <c r="F11" s="220"/>
      <c r="G11" s="220"/>
      <c r="H11" s="220"/>
      <c r="I11" s="221"/>
      <c r="J11" s="90">
        <v>132000000</v>
      </c>
      <c r="K11" s="84">
        <v>187088545</v>
      </c>
    </row>
    <row r="12" spans="1:11" s="8" customFormat="1" ht="15.75" customHeight="1" x14ac:dyDescent="0.2">
      <c r="A12" s="84">
        <v>78244701</v>
      </c>
      <c r="B12" s="10"/>
      <c r="C12" s="11" t="s">
        <v>499</v>
      </c>
      <c r="D12" s="56"/>
      <c r="E12" s="56"/>
      <c r="F12" s="56"/>
      <c r="G12" s="56"/>
      <c r="H12" s="56"/>
      <c r="I12" s="75"/>
      <c r="J12" s="90">
        <v>80459839</v>
      </c>
      <c r="K12" s="84">
        <v>90863704</v>
      </c>
    </row>
    <row r="13" spans="1:11" s="8" customFormat="1" ht="14.1" customHeight="1" x14ac:dyDescent="0.2">
      <c r="A13" s="84">
        <v>6855729</v>
      </c>
      <c r="B13" s="10"/>
      <c r="C13" s="219" t="s">
        <v>61</v>
      </c>
      <c r="D13" s="220"/>
      <c r="E13" s="220"/>
      <c r="F13" s="220"/>
      <c r="G13" s="220"/>
      <c r="H13" s="220"/>
      <c r="I13" s="221"/>
      <c r="J13" s="90">
        <v>6465667</v>
      </c>
      <c r="K13" s="84">
        <v>8959273</v>
      </c>
    </row>
    <row r="14" spans="1:11" s="8" customFormat="1" ht="14.1" customHeight="1" x14ac:dyDescent="0.2">
      <c r="A14" s="84">
        <v>23505624</v>
      </c>
      <c r="B14" s="10"/>
      <c r="C14" s="219" t="s">
        <v>62</v>
      </c>
      <c r="D14" s="220"/>
      <c r="E14" s="220"/>
      <c r="F14" s="220"/>
      <c r="G14" s="220"/>
      <c r="H14" s="220"/>
      <c r="I14" s="221"/>
      <c r="J14" s="90">
        <v>16199628</v>
      </c>
      <c r="K14" s="84">
        <v>32806343</v>
      </c>
    </row>
    <row r="15" spans="1:11" s="8" customFormat="1" ht="14.1" customHeight="1" x14ac:dyDescent="0.2">
      <c r="A15" s="84">
        <v>3349373</v>
      </c>
      <c r="B15" s="10"/>
      <c r="C15" s="219" t="s">
        <v>63</v>
      </c>
      <c r="D15" s="220"/>
      <c r="E15" s="220"/>
      <c r="F15" s="220"/>
      <c r="G15" s="220"/>
      <c r="H15" s="220"/>
      <c r="I15" s="221"/>
      <c r="J15" s="90">
        <v>3139948</v>
      </c>
      <c r="K15" s="84">
        <v>3602811</v>
      </c>
    </row>
    <row r="16" spans="1:11" s="17" customFormat="1" ht="14.1" customHeight="1" x14ac:dyDescent="0.2">
      <c r="A16" s="90">
        <v>20164579</v>
      </c>
      <c r="B16" s="10"/>
      <c r="C16" s="219" t="s">
        <v>483</v>
      </c>
      <c r="D16" s="219"/>
      <c r="E16" s="219"/>
      <c r="F16" s="219"/>
      <c r="G16" s="219"/>
      <c r="H16" s="219"/>
      <c r="I16" s="221"/>
      <c r="J16" s="84">
        <v>19000000</v>
      </c>
      <c r="K16" s="90">
        <v>23422100</v>
      </c>
    </row>
    <row r="17" spans="1:11" s="17" customFormat="1" ht="14.1" customHeight="1" x14ac:dyDescent="0.2">
      <c r="A17" s="90">
        <v>10752181</v>
      </c>
      <c r="B17" s="10"/>
      <c r="C17" s="219" t="s">
        <v>64</v>
      </c>
      <c r="D17" s="219"/>
      <c r="E17" s="219"/>
      <c r="F17" s="219"/>
      <c r="G17" s="219"/>
      <c r="H17" s="219"/>
      <c r="I17" s="221"/>
      <c r="J17" s="90">
        <v>8922981</v>
      </c>
      <c r="K17" s="90">
        <v>11526682</v>
      </c>
    </row>
    <row r="18" spans="1:11" s="8" customFormat="1" ht="14.1" customHeight="1" x14ac:dyDescent="0.2">
      <c r="A18" s="90">
        <v>5058045</v>
      </c>
      <c r="B18" s="10"/>
      <c r="C18" s="219" t="s">
        <v>65</v>
      </c>
      <c r="D18" s="220"/>
      <c r="E18" s="220"/>
      <c r="F18" s="220"/>
      <c r="G18" s="220"/>
      <c r="H18" s="220"/>
      <c r="I18" s="221"/>
      <c r="J18" s="90">
        <v>4100154</v>
      </c>
      <c r="K18" s="90">
        <v>1170921</v>
      </c>
    </row>
    <row r="19" spans="1:11" s="8" customFormat="1" ht="14.1" customHeight="1" x14ac:dyDescent="0.2">
      <c r="A19" s="90">
        <v>6399400</v>
      </c>
      <c r="B19" s="10"/>
      <c r="C19" s="219" t="s">
        <v>500</v>
      </c>
      <c r="D19" s="219"/>
      <c r="E19" s="219"/>
      <c r="F19" s="219"/>
      <c r="G19" s="219"/>
      <c r="H19" s="219"/>
      <c r="I19" s="221"/>
      <c r="J19" s="84">
        <v>5977345</v>
      </c>
      <c r="K19" s="90">
        <v>6727603</v>
      </c>
    </row>
    <row r="20" spans="1:11" s="8" customFormat="1" ht="14.1" customHeight="1" x14ac:dyDescent="0.2">
      <c r="A20" s="90">
        <v>2854482</v>
      </c>
      <c r="B20" s="10"/>
      <c r="C20" s="219" t="s">
        <v>501</v>
      </c>
      <c r="D20" s="219"/>
      <c r="E20" s="219"/>
      <c r="F20" s="219"/>
      <c r="G20" s="219"/>
      <c r="H20" s="219"/>
      <c r="I20" s="221"/>
      <c r="J20" s="84">
        <v>3719274</v>
      </c>
      <c r="K20" s="90">
        <v>2724997</v>
      </c>
    </row>
    <row r="21" spans="1:11" s="8" customFormat="1" ht="14.1" customHeight="1" x14ac:dyDescent="0.2">
      <c r="A21" s="90">
        <v>114616651</v>
      </c>
      <c r="B21" s="10"/>
      <c r="C21" s="219" t="s">
        <v>66</v>
      </c>
      <c r="D21" s="219"/>
      <c r="E21" s="219"/>
      <c r="F21" s="219"/>
      <c r="G21" s="219"/>
      <c r="H21" s="219"/>
      <c r="I21" s="221"/>
      <c r="J21" s="90">
        <v>80300000</v>
      </c>
      <c r="K21" s="90">
        <v>159626731</v>
      </c>
    </row>
    <row r="22" spans="1:11" s="8" customFormat="1" ht="21" customHeight="1" x14ac:dyDescent="0.2">
      <c r="A22" s="85">
        <f>SUM(A11:A21)</f>
        <v>357183484</v>
      </c>
      <c r="B22" s="243" t="s">
        <v>67</v>
      </c>
      <c r="C22" s="244"/>
      <c r="D22" s="244"/>
      <c r="E22" s="244"/>
      <c r="F22" s="244"/>
      <c r="G22" s="244"/>
      <c r="H22" s="244"/>
      <c r="I22" s="245"/>
      <c r="J22" s="85">
        <f>SUM(J11:J21)</f>
        <v>360284836</v>
      </c>
      <c r="K22" s="85">
        <f>SUM(K11:K21)</f>
        <v>528519710</v>
      </c>
    </row>
    <row r="23" spans="1:11" s="8" customFormat="1" ht="16.5" customHeight="1" x14ac:dyDescent="0.2">
      <c r="A23" s="100"/>
      <c r="B23" s="59" t="s">
        <v>68</v>
      </c>
      <c r="C23" s="234" t="s">
        <v>69</v>
      </c>
      <c r="D23" s="234"/>
      <c r="E23" s="234"/>
      <c r="F23" s="234"/>
      <c r="G23" s="234"/>
      <c r="H23" s="234"/>
      <c r="I23" s="247"/>
      <c r="J23" s="99"/>
      <c r="K23" s="100"/>
    </row>
    <row r="24" spans="1:11" s="17" customFormat="1" ht="14.1" customHeight="1" x14ac:dyDescent="0.2">
      <c r="A24" s="90">
        <v>40130073</v>
      </c>
      <c r="B24" s="15"/>
      <c r="C24" s="219" t="s">
        <v>70</v>
      </c>
      <c r="D24" s="225"/>
      <c r="E24" s="225"/>
      <c r="F24" s="225"/>
      <c r="G24" s="225"/>
      <c r="H24" s="225"/>
      <c r="I24" s="226"/>
      <c r="J24" s="84">
        <v>48000166</v>
      </c>
      <c r="K24" s="90">
        <v>41993221</v>
      </c>
    </row>
    <row r="25" spans="1:11" s="8" customFormat="1" ht="14.1" customHeight="1" x14ac:dyDescent="0.2">
      <c r="A25" s="90">
        <v>294079</v>
      </c>
      <c r="B25" s="10"/>
      <c r="C25" s="219" t="s">
        <v>71</v>
      </c>
      <c r="D25" s="225"/>
      <c r="E25" s="225"/>
      <c r="F25" s="225"/>
      <c r="G25" s="225"/>
      <c r="H25" s="225"/>
      <c r="I25" s="226"/>
      <c r="J25" s="84">
        <v>348780</v>
      </c>
      <c r="K25" s="90">
        <v>341226</v>
      </c>
    </row>
    <row r="26" spans="1:11" s="8" customFormat="1" ht="14.1" customHeight="1" x14ac:dyDescent="0.2">
      <c r="A26" s="90">
        <v>3158930</v>
      </c>
      <c r="B26" s="15"/>
      <c r="C26" s="219" t="s">
        <v>72</v>
      </c>
      <c r="D26" s="225"/>
      <c r="E26" s="225"/>
      <c r="F26" s="225"/>
      <c r="G26" s="225"/>
      <c r="H26" s="225"/>
      <c r="I26" s="226"/>
      <c r="J26" s="84">
        <v>3611168</v>
      </c>
      <c r="K26" s="90">
        <v>3129330</v>
      </c>
    </row>
    <row r="27" spans="1:11" s="17" customFormat="1" ht="14.1" customHeight="1" x14ac:dyDescent="0.2">
      <c r="A27" s="90">
        <v>8531674</v>
      </c>
      <c r="B27" s="10"/>
      <c r="C27" s="219" t="s">
        <v>73</v>
      </c>
      <c r="D27" s="225"/>
      <c r="E27" s="225"/>
      <c r="F27" s="225"/>
      <c r="G27" s="225"/>
      <c r="H27" s="225"/>
      <c r="I27" s="226"/>
      <c r="J27" s="84">
        <v>22000000</v>
      </c>
      <c r="K27" s="90">
        <v>767099</v>
      </c>
    </row>
    <row r="28" spans="1:11" s="20" customFormat="1" x14ac:dyDescent="0.2">
      <c r="A28" s="90">
        <v>264339</v>
      </c>
      <c r="B28" s="15"/>
      <c r="C28" s="219" t="s">
        <v>74</v>
      </c>
      <c r="D28" s="225"/>
      <c r="E28" s="225"/>
      <c r="F28" s="225"/>
      <c r="G28" s="225"/>
      <c r="H28" s="225"/>
      <c r="I28" s="226"/>
      <c r="J28" s="84">
        <v>250000</v>
      </c>
      <c r="K28" s="90">
        <v>287085</v>
      </c>
    </row>
    <row r="29" spans="1:11" s="20" customFormat="1" x14ac:dyDescent="0.2">
      <c r="A29" s="90">
        <v>68813001</v>
      </c>
      <c r="B29" s="15"/>
      <c r="C29" s="11" t="s">
        <v>484</v>
      </c>
      <c r="D29" s="76"/>
      <c r="E29" s="76"/>
      <c r="F29" s="76"/>
      <c r="G29" s="76"/>
      <c r="H29" s="76"/>
      <c r="I29" s="74"/>
      <c r="J29" s="84">
        <v>32100000</v>
      </c>
      <c r="K29" s="90">
        <v>33081334</v>
      </c>
    </row>
    <row r="30" spans="1:11" s="20" customFormat="1" x14ac:dyDescent="0.2">
      <c r="A30" s="90">
        <v>5424506</v>
      </c>
      <c r="B30" s="15"/>
      <c r="C30" s="219" t="s">
        <v>492</v>
      </c>
      <c r="D30" s="225"/>
      <c r="E30" s="225"/>
      <c r="F30" s="225"/>
      <c r="G30" s="225"/>
      <c r="H30" s="225"/>
      <c r="I30" s="74"/>
      <c r="J30" s="84">
        <v>4200000</v>
      </c>
      <c r="K30" s="90">
        <v>5908840</v>
      </c>
    </row>
    <row r="31" spans="1:11" s="20" customFormat="1" x14ac:dyDescent="0.2">
      <c r="A31" s="90">
        <v>7964629</v>
      </c>
      <c r="B31" s="15"/>
      <c r="C31" s="219" t="s">
        <v>75</v>
      </c>
      <c r="D31" s="225"/>
      <c r="E31" s="225"/>
      <c r="F31" s="225"/>
      <c r="G31" s="225"/>
      <c r="H31" s="225"/>
      <c r="I31" s="226"/>
      <c r="J31" s="84">
        <v>6577279</v>
      </c>
      <c r="K31" s="90">
        <v>6086313</v>
      </c>
    </row>
    <row r="32" spans="1:11" s="20" customFormat="1" x14ac:dyDescent="0.2">
      <c r="A32" s="90">
        <v>369597602</v>
      </c>
      <c r="B32" s="10"/>
      <c r="C32" s="219" t="s">
        <v>76</v>
      </c>
      <c r="D32" s="225"/>
      <c r="E32" s="225"/>
      <c r="F32" s="225"/>
      <c r="G32" s="225"/>
      <c r="H32" s="225"/>
      <c r="I32" s="226"/>
      <c r="J32" s="84">
        <v>244000000</v>
      </c>
      <c r="K32" s="90">
        <v>393279097</v>
      </c>
    </row>
    <row r="33" spans="1:11" s="20" customFormat="1" x14ac:dyDescent="0.2">
      <c r="A33" s="90">
        <v>50617681</v>
      </c>
      <c r="B33" s="15"/>
      <c r="C33" s="219" t="s">
        <v>368</v>
      </c>
      <c r="D33" s="225"/>
      <c r="E33" s="225"/>
      <c r="F33" s="225"/>
      <c r="G33" s="225"/>
      <c r="H33" s="225"/>
      <c r="I33" s="226"/>
      <c r="J33" s="84">
        <v>43805617</v>
      </c>
      <c r="K33" s="90">
        <v>46009550</v>
      </c>
    </row>
    <row r="34" spans="1:11" s="20" customFormat="1" x14ac:dyDescent="0.2">
      <c r="A34" s="90">
        <v>7955932</v>
      </c>
      <c r="B34" s="10"/>
      <c r="C34" s="219" t="s">
        <v>77</v>
      </c>
      <c r="D34" s="225"/>
      <c r="E34" s="225"/>
      <c r="F34" s="225"/>
      <c r="G34" s="225"/>
      <c r="H34" s="225"/>
      <c r="I34" s="226"/>
      <c r="J34" s="84">
        <v>7745899</v>
      </c>
      <c r="K34" s="90">
        <v>8782863</v>
      </c>
    </row>
    <row r="35" spans="1:11" s="20" customFormat="1" x14ac:dyDescent="0.2">
      <c r="A35" s="90">
        <v>18611423</v>
      </c>
      <c r="B35" s="15"/>
      <c r="C35" s="219" t="s">
        <v>78</v>
      </c>
      <c r="D35" s="225"/>
      <c r="E35" s="225"/>
      <c r="F35" s="225"/>
      <c r="G35" s="225"/>
      <c r="H35" s="225"/>
      <c r="I35" s="226"/>
      <c r="J35" s="84">
        <v>16375389</v>
      </c>
      <c r="K35" s="90">
        <v>21615669</v>
      </c>
    </row>
    <row r="36" spans="1:11" s="20" customFormat="1" x14ac:dyDescent="0.2">
      <c r="A36" s="90">
        <v>21068304</v>
      </c>
      <c r="B36" s="10"/>
      <c r="C36" s="219" t="s">
        <v>79</v>
      </c>
      <c r="D36" s="225"/>
      <c r="E36" s="225"/>
      <c r="F36" s="225"/>
      <c r="G36" s="225"/>
      <c r="H36" s="225"/>
      <c r="I36" s="226"/>
      <c r="J36" s="84">
        <v>20633059</v>
      </c>
      <c r="K36" s="90">
        <v>27514934</v>
      </c>
    </row>
    <row r="37" spans="1:11" s="20" customFormat="1" x14ac:dyDescent="0.2">
      <c r="A37" s="90">
        <v>2358710</v>
      </c>
      <c r="B37" s="15"/>
      <c r="C37" s="219" t="s">
        <v>80</v>
      </c>
      <c r="D37" s="225"/>
      <c r="E37" s="225"/>
      <c r="F37" s="225"/>
      <c r="G37" s="225"/>
      <c r="H37" s="225"/>
      <c r="I37" s="226"/>
      <c r="J37" s="84">
        <v>2102454</v>
      </c>
      <c r="K37" s="90">
        <v>3309509</v>
      </c>
    </row>
    <row r="38" spans="1:11" s="20" customFormat="1" x14ac:dyDescent="0.2">
      <c r="A38" s="90">
        <v>137119</v>
      </c>
      <c r="B38" s="10"/>
      <c r="C38" s="219" t="s">
        <v>81</v>
      </c>
      <c r="D38" s="225"/>
      <c r="E38" s="225"/>
      <c r="F38" s="225"/>
      <c r="G38" s="225"/>
      <c r="H38" s="225"/>
      <c r="I38" s="226"/>
      <c r="J38" s="84">
        <v>106189</v>
      </c>
      <c r="K38" s="90">
        <v>143839</v>
      </c>
    </row>
    <row r="39" spans="1:11" s="20" customFormat="1" x14ac:dyDescent="0.2">
      <c r="A39" s="90">
        <v>171423</v>
      </c>
      <c r="B39" s="15"/>
      <c r="C39" s="219" t="s">
        <v>82</v>
      </c>
      <c r="D39" s="225"/>
      <c r="E39" s="225"/>
      <c r="F39" s="225"/>
      <c r="G39" s="225"/>
      <c r="H39" s="225"/>
      <c r="I39" s="226"/>
      <c r="J39" s="84">
        <v>99000</v>
      </c>
      <c r="K39" s="90">
        <v>176601</v>
      </c>
    </row>
    <row r="40" spans="1:11" s="20" customFormat="1" x14ac:dyDescent="0.2">
      <c r="A40" s="90">
        <v>506075</v>
      </c>
      <c r="B40" s="10"/>
      <c r="C40" s="219" t="s">
        <v>83</v>
      </c>
      <c r="D40" s="225"/>
      <c r="E40" s="225"/>
      <c r="F40" s="225"/>
      <c r="G40" s="225"/>
      <c r="H40" s="225"/>
      <c r="I40" s="226"/>
      <c r="J40" s="84">
        <v>978000</v>
      </c>
      <c r="K40" s="90">
        <v>596467</v>
      </c>
    </row>
    <row r="41" spans="1:11" s="20" customFormat="1" x14ac:dyDescent="0.2">
      <c r="A41" s="90">
        <v>9193288</v>
      </c>
      <c r="B41" s="15"/>
      <c r="C41" s="219" t="s">
        <v>84</v>
      </c>
      <c r="D41" s="225"/>
      <c r="E41" s="225"/>
      <c r="F41" s="225"/>
      <c r="G41" s="225"/>
      <c r="H41" s="225"/>
      <c r="I41" s="226"/>
      <c r="J41" s="84">
        <v>9022338</v>
      </c>
      <c r="K41" s="90">
        <v>12852660</v>
      </c>
    </row>
    <row r="42" spans="1:11" s="20" customFormat="1" x14ac:dyDescent="0.2">
      <c r="A42" s="90">
        <v>65685237</v>
      </c>
      <c r="B42" s="10"/>
      <c r="C42" s="219" t="s">
        <v>85</v>
      </c>
      <c r="D42" s="225"/>
      <c r="E42" s="225"/>
      <c r="F42" s="225"/>
      <c r="G42" s="225"/>
      <c r="H42" s="225"/>
      <c r="I42" s="226"/>
      <c r="J42" s="84">
        <v>21759826</v>
      </c>
      <c r="K42" s="90">
        <v>97081035</v>
      </c>
    </row>
    <row r="43" spans="1:11" s="20" customFormat="1" x14ac:dyDescent="0.2">
      <c r="A43" s="90">
        <v>35761063</v>
      </c>
      <c r="B43" s="15"/>
      <c r="C43" s="219" t="s">
        <v>86</v>
      </c>
      <c r="D43" s="225"/>
      <c r="E43" s="225"/>
      <c r="F43" s="225"/>
      <c r="G43" s="225"/>
      <c r="H43" s="225"/>
      <c r="I43" s="226"/>
      <c r="J43" s="84">
        <v>37000000</v>
      </c>
      <c r="K43" s="90">
        <v>113440194</v>
      </c>
    </row>
    <row r="44" spans="1:11" s="20" customFormat="1" x14ac:dyDescent="0.2">
      <c r="A44" s="85">
        <f>SUM(A24:A43)</f>
        <v>716245088</v>
      </c>
      <c r="B44" s="243" t="s">
        <v>87</v>
      </c>
      <c r="C44" s="244"/>
      <c r="D44" s="244"/>
      <c r="E44" s="244"/>
      <c r="F44" s="244"/>
      <c r="G44" s="244"/>
      <c r="H44" s="244"/>
      <c r="I44" s="245"/>
      <c r="J44" s="85">
        <f>SUM(J24:J43)</f>
        <v>520715164</v>
      </c>
      <c r="K44" s="85">
        <f>SUM(K24:K43)</f>
        <v>816396866</v>
      </c>
    </row>
    <row r="45" spans="1:11" s="20" customFormat="1" x14ac:dyDescent="0.2">
      <c r="A45" s="92">
        <v>0</v>
      </c>
      <c r="B45" s="60" t="s">
        <v>88</v>
      </c>
      <c r="C45" s="268" t="s">
        <v>25</v>
      </c>
      <c r="D45" s="269"/>
      <c r="E45" s="269"/>
      <c r="F45" s="269"/>
      <c r="G45" s="269"/>
      <c r="H45" s="269"/>
      <c r="I45" s="270"/>
      <c r="J45" s="85">
        <v>9000000</v>
      </c>
      <c r="K45" s="92">
        <v>0</v>
      </c>
    </row>
    <row r="46" spans="1:11" s="20" customFormat="1" x14ac:dyDescent="0.2">
      <c r="A46" s="85">
        <f>SUM(A45+A44+A22)</f>
        <v>1073428572</v>
      </c>
      <c r="B46" s="243" t="s">
        <v>89</v>
      </c>
      <c r="C46" s="244"/>
      <c r="D46" s="244"/>
      <c r="E46" s="244"/>
      <c r="F46" s="244"/>
      <c r="G46" s="244"/>
      <c r="H46" s="244"/>
      <c r="I46" s="245"/>
      <c r="J46" s="85">
        <f>SUM(J45+J44+J22)</f>
        <v>890000000</v>
      </c>
      <c r="K46" s="85">
        <f>SUM(K45+K44+K22)</f>
        <v>1344916576</v>
      </c>
    </row>
    <row r="47" spans="1:11" s="46" customForma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s="46" customForma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s="20" customFormat="1" x14ac:dyDescent="0.2"/>
    <row r="50" spans="1:11" s="20" customFormat="1" x14ac:dyDescent="0.2"/>
    <row r="51" spans="1:11" s="20" customFormat="1" x14ac:dyDescent="0.2"/>
    <row r="52" spans="1:11" s="20" customFormat="1" x14ac:dyDescent="0.2"/>
    <row r="53" spans="1:11" s="20" customFormat="1" x14ac:dyDescent="0.2"/>
    <row r="54" spans="1:11" s="20" customFormat="1" x14ac:dyDescent="0.2"/>
    <row r="55" spans="1:11" s="20" customFormat="1" x14ac:dyDescent="0.2"/>
    <row r="56" spans="1:11" s="20" customFormat="1" x14ac:dyDescent="0.2"/>
    <row r="57" spans="1:11" s="20" customFormat="1" x14ac:dyDescent="0.2"/>
    <row r="58" spans="1:11" s="20" customFormat="1" x14ac:dyDescent="0.2"/>
    <row r="59" spans="1:11" s="20" customFormat="1" x14ac:dyDescent="0.2"/>
    <row r="60" spans="1:11" s="20" customFormat="1" x14ac:dyDescent="0.2"/>
    <row r="61" spans="1:11" s="20" customFormat="1" x14ac:dyDescent="0.2"/>
    <row r="62" spans="1:11" s="20" customFormat="1" x14ac:dyDescent="0.2">
      <c r="A62" s="248" t="s">
        <v>90</v>
      </c>
      <c r="B62" s="248"/>
      <c r="C62" s="235"/>
      <c r="D62" s="235"/>
      <c r="E62" s="235"/>
      <c r="F62" s="11"/>
      <c r="G62" s="11"/>
      <c r="H62" s="11"/>
      <c r="I62" s="11"/>
      <c r="J62" s="2"/>
      <c r="K62" s="2"/>
    </row>
    <row r="63" spans="1:11" s="8" customFormat="1" ht="14.1" customHeight="1" x14ac:dyDescent="0.2">
      <c r="A63" s="40"/>
      <c r="B63" s="40"/>
      <c r="C63" s="32"/>
      <c r="D63" s="32"/>
      <c r="E63" s="32"/>
      <c r="F63" s="11"/>
      <c r="G63" s="11"/>
      <c r="H63" s="11"/>
      <c r="I63" s="11"/>
      <c r="J63" s="2"/>
      <c r="K63" s="2"/>
    </row>
    <row r="64" spans="1:11" s="8" customFormat="1" ht="17.25" customHeight="1" x14ac:dyDescent="0.25">
      <c r="A64" s="261" t="s">
        <v>276</v>
      </c>
      <c r="B64" s="261"/>
      <c r="C64" s="261"/>
      <c r="D64" s="261"/>
      <c r="E64" s="261"/>
      <c r="F64" s="261"/>
      <c r="G64" s="261"/>
      <c r="H64" s="261"/>
      <c r="I64" s="261"/>
      <c r="J64" s="261"/>
      <c r="K64" s="261"/>
    </row>
    <row r="65" spans="1:11" s="8" customFormat="1" ht="0.75" hidden="1" customHeight="1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 s="8" customFormat="1" ht="17.25" customHeight="1" x14ac:dyDescent="0.25">
      <c r="A66" s="261" t="s">
        <v>528</v>
      </c>
      <c r="B66" s="261"/>
      <c r="C66" s="261"/>
      <c r="D66" s="261"/>
      <c r="E66" s="261"/>
      <c r="F66" s="261"/>
      <c r="G66" s="261"/>
      <c r="H66" s="261"/>
      <c r="I66" s="261"/>
      <c r="J66" s="261"/>
      <c r="K66" s="261"/>
    </row>
    <row r="67" spans="1:11" s="8" customFormat="1" ht="18" customHeight="1" x14ac:dyDescent="0.2">
      <c r="J67" s="253" t="s">
        <v>9</v>
      </c>
      <c r="K67" s="253"/>
    </row>
    <row r="68" spans="1:11" s="8" customFormat="1" ht="18" customHeight="1" x14ac:dyDescent="0.2">
      <c r="A68" s="202" t="s">
        <v>504</v>
      </c>
      <c r="B68" s="205" t="s">
        <v>0</v>
      </c>
      <c r="C68" s="206"/>
      <c r="D68" s="206"/>
      <c r="E68" s="206"/>
      <c r="F68" s="206"/>
      <c r="G68" s="206"/>
      <c r="H68" s="206"/>
      <c r="I68" s="207"/>
      <c r="J68" s="214" t="s">
        <v>518</v>
      </c>
      <c r="K68" s="215"/>
    </row>
    <row r="69" spans="1:11" s="8" customFormat="1" ht="18" customHeight="1" x14ac:dyDescent="0.2">
      <c r="A69" s="203"/>
      <c r="B69" s="208"/>
      <c r="C69" s="209"/>
      <c r="D69" s="209"/>
      <c r="E69" s="209"/>
      <c r="F69" s="209"/>
      <c r="G69" s="209"/>
      <c r="H69" s="209"/>
      <c r="I69" s="210"/>
      <c r="J69" s="263" t="s">
        <v>275</v>
      </c>
      <c r="K69" s="265" t="s">
        <v>519</v>
      </c>
    </row>
    <row r="70" spans="1:11" s="8" customFormat="1" ht="18" customHeight="1" x14ac:dyDescent="0.2">
      <c r="A70" s="267"/>
      <c r="B70" s="211"/>
      <c r="C70" s="212"/>
      <c r="D70" s="212"/>
      <c r="E70" s="212"/>
      <c r="F70" s="212"/>
      <c r="G70" s="212"/>
      <c r="H70" s="212"/>
      <c r="I70" s="213"/>
      <c r="J70" s="264"/>
      <c r="K70" s="266"/>
    </row>
    <row r="71" spans="1:11" s="8" customFormat="1" ht="25.5" customHeight="1" x14ac:dyDescent="0.2">
      <c r="A71" s="43"/>
      <c r="B71" s="271" t="s">
        <v>91</v>
      </c>
      <c r="C71" s="274"/>
      <c r="D71" s="274"/>
      <c r="E71" s="274"/>
      <c r="F71" s="274"/>
      <c r="G71" s="274"/>
      <c r="H71" s="274"/>
      <c r="I71" s="275"/>
      <c r="J71" s="43"/>
      <c r="K71" s="43"/>
    </row>
    <row r="72" spans="1:11" s="8" customFormat="1" ht="18.75" customHeight="1" x14ac:dyDescent="0.2">
      <c r="A72" s="102">
        <v>1482925</v>
      </c>
      <c r="B72" s="10"/>
      <c r="C72" s="219" t="s">
        <v>1</v>
      </c>
      <c r="D72" s="220"/>
      <c r="E72" s="220"/>
      <c r="F72" s="220"/>
      <c r="G72" s="220"/>
      <c r="H72" s="220"/>
      <c r="I72" s="221"/>
      <c r="J72" s="101">
        <v>900000</v>
      </c>
      <c r="K72" s="102">
        <v>842596</v>
      </c>
    </row>
    <row r="73" spans="1:11" s="17" customFormat="1" ht="18.75" customHeight="1" x14ac:dyDescent="0.2">
      <c r="A73" s="102">
        <v>21931</v>
      </c>
      <c r="B73" s="10"/>
      <c r="C73" s="219" t="s">
        <v>4</v>
      </c>
      <c r="D73" s="220"/>
      <c r="E73" s="220"/>
      <c r="F73" s="220"/>
      <c r="G73" s="220"/>
      <c r="H73" s="220"/>
      <c r="I73" s="221"/>
      <c r="J73" s="101">
        <v>150000</v>
      </c>
      <c r="K73" s="102">
        <v>1383333</v>
      </c>
    </row>
    <row r="74" spans="1:11" s="8" customFormat="1" ht="18.75" customHeight="1" x14ac:dyDescent="0.2">
      <c r="A74" s="102">
        <v>47479902</v>
      </c>
      <c r="B74" s="10"/>
      <c r="C74" s="219" t="s">
        <v>529</v>
      </c>
      <c r="D74" s="220"/>
      <c r="E74" s="220"/>
      <c r="F74" s="220"/>
      <c r="G74" s="220"/>
      <c r="H74" s="220"/>
      <c r="I74" s="221"/>
      <c r="J74" s="101">
        <v>20950000</v>
      </c>
      <c r="K74" s="102">
        <v>63961872</v>
      </c>
    </row>
    <row r="75" spans="1:11" s="17" customFormat="1" ht="18.75" customHeight="1" x14ac:dyDescent="0.2">
      <c r="A75" s="103">
        <f>SUM(A72:A74)</f>
        <v>48984758</v>
      </c>
      <c r="B75" s="243" t="s">
        <v>92</v>
      </c>
      <c r="C75" s="244"/>
      <c r="D75" s="244"/>
      <c r="E75" s="244"/>
      <c r="F75" s="244"/>
      <c r="G75" s="244"/>
      <c r="H75" s="244"/>
      <c r="I75" s="245"/>
      <c r="J75" s="103">
        <f>SUM(J72:J74)</f>
        <v>22000000</v>
      </c>
      <c r="K75" s="103">
        <f>SUM(K72:K74)</f>
        <v>66187801</v>
      </c>
    </row>
    <row r="76" spans="1:11" s="8" customFormat="1" ht="18.75" customHeight="1" x14ac:dyDescent="0.2">
      <c r="A76" s="105"/>
      <c r="B76" s="271" t="s">
        <v>93</v>
      </c>
      <c r="C76" s="274"/>
      <c r="D76" s="274"/>
      <c r="E76" s="274"/>
      <c r="F76" s="274"/>
      <c r="G76" s="274"/>
      <c r="H76" s="274"/>
      <c r="I76" s="275"/>
      <c r="J76" s="104"/>
      <c r="K76" s="105"/>
    </row>
    <row r="77" spans="1:11" s="17" customFormat="1" ht="18.75" customHeight="1" x14ac:dyDescent="0.2">
      <c r="A77" s="101">
        <v>18140429</v>
      </c>
      <c r="B77" s="15"/>
      <c r="C77" s="219" t="s">
        <v>94</v>
      </c>
      <c r="D77" s="225"/>
      <c r="E77" s="225"/>
      <c r="F77" s="225"/>
      <c r="G77" s="225"/>
      <c r="H77" s="225"/>
      <c r="I77" s="226"/>
      <c r="J77" s="102">
        <v>13000000</v>
      </c>
      <c r="K77" s="101">
        <v>20379013</v>
      </c>
    </row>
    <row r="78" spans="1:11" s="17" customFormat="1" ht="18.75" customHeight="1" x14ac:dyDescent="0.2">
      <c r="A78" s="106">
        <f>SUM(A77)</f>
        <v>18140429</v>
      </c>
      <c r="B78" s="243" t="s">
        <v>95</v>
      </c>
      <c r="C78" s="244"/>
      <c r="D78" s="244"/>
      <c r="E78" s="244"/>
      <c r="F78" s="244"/>
      <c r="G78" s="244"/>
      <c r="H78" s="244"/>
      <c r="I78" s="245"/>
      <c r="J78" s="106">
        <f>SUM(J77)</f>
        <v>13000000</v>
      </c>
      <c r="K78" s="106">
        <f>SUM(K77)</f>
        <v>20379013</v>
      </c>
    </row>
    <row r="79" spans="1:11" s="20" customFormat="1" ht="8.1" customHeight="1" x14ac:dyDescent="0.2"/>
    <row r="80" spans="1:11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pans="1:12" s="20" customFormat="1" x14ac:dyDescent="0.2"/>
    <row r="114" spans="1:12" s="20" customFormat="1" x14ac:dyDescent="0.2"/>
    <row r="115" spans="1:12" s="20" customFormat="1" x14ac:dyDescent="0.2"/>
    <row r="116" spans="1:12" s="20" customFormat="1" x14ac:dyDescent="0.2"/>
    <row r="117" spans="1:12" s="20" customFormat="1" x14ac:dyDescent="0.2"/>
    <row r="118" spans="1:12" s="20" customFormat="1" x14ac:dyDescent="0.2"/>
    <row r="119" spans="1:12" s="20" customFormat="1" x14ac:dyDescent="0.2"/>
    <row r="120" spans="1:12" s="20" customFormat="1" x14ac:dyDescent="0.2">
      <c r="A120" s="248" t="s">
        <v>96</v>
      </c>
      <c r="B120" s="248"/>
      <c r="C120" s="235"/>
      <c r="D120" s="235"/>
      <c r="E120" s="235"/>
      <c r="G120" s="11"/>
      <c r="H120" s="11"/>
      <c r="I120" s="11"/>
      <c r="J120" s="2"/>
      <c r="K120" s="2"/>
    </row>
    <row r="121" spans="1:12" s="8" customFormat="1" ht="14.1" customHeight="1" x14ac:dyDescent="0.2">
      <c r="A121" s="40"/>
      <c r="B121" s="40"/>
      <c r="C121" s="32"/>
      <c r="D121" s="32"/>
      <c r="E121" s="32"/>
      <c r="F121" s="11"/>
      <c r="G121" s="11"/>
      <c r="H121" s="11"/>
      <c r="I121" s="11"/>
      <c r="J121" s="2"/>
      <c r="K121" s="2"/>
    </row>
    <row r="122" spans="1:12" s="8" customFormat="1" ht="16.5" customHeight="1" x14ac:dyDescent="0.25">
      <c r="A122" s="262" t="s">
        <v>277</v>
      </c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0"/>
    </row>
    <row r="123" spans="1:12" s="8" customFormat="1" ht="18.75" customHeight="1" x14ac:dyDescent="0.25">
      <c r="A123" s="262" t="s">
        <v>530</v>
      </c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</row>
    <row r="124" spans="1:12" s="8" customFormat="1" ht="15" customHeight="1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1:12" s="8" customFormat="1" ht="15" customHeight="1" x14ac:dyDescent="0.2">
      <c r="J125" s="253" t="s">
        <v>9</v>
      </c>
      <c r="K125" s="253"/>
    </row>
    <row r="126" spans="1:12" s="8" customFormat="1" ht="17.25" customHeight="1" x14ac:dyDescent="0.2">
      <c r="A126" s="202" t="s">
        <v>504</v>
      </c>
      <c r="B126" s="205" t="s">
        <v>0</v>
      </c>
      <c r="C126" s="206"/>
      <c r="D126" s="206"/>
      <c r="E126" s="206"/>
      <c r="F126" s="206"/>
      <c r="G126" s="206"/>
      <c r="H126" s="206"/>
      <c r="I126" s="207"/>
      <c r="J126" s="214" t="s">
        <v>518</v>
      </c>
      <c r="K126" s="215"/>
    </row>
    <row r="127" spans="1:12" s="8" customFormat="1" ht="16.5" customHeight="1" x14ac:dyDescent="0.2">
      <c r="A127" s="203"/>
      <c r="B127" s="208"/>
      <c r="C127" s="209"/>
      <c r="D127" s="209"/>
      <c r="E127" s="209"/>
      <c r="F127" s="209"/>
      <c r="G127" s="209"/>
      <c r="H127" s="209"/>
      <c r="I127" s="210"/>
      <c r="J127" s="216" t="s">
        <v>266</v>
      </c>
      <c r="K127" s="202" t="s">
        <v>519</v>
      </c>
    </row>
    <row r="128" spans="1:12" s="8" customFormat="1" ht="19.5" customHeight="1" x14ac:dyDescent="0.2">
      <c r="A128" s="204"/>
      <c r="B128" s="211"/>
      <c r="C128" s="212"/>
      <c r="D128" s="212"/>
      <c r="E128" s="212"/>
      <c r="F128" s="212"/>
      <c r="G128" s="212"/>
      <c r="H128" s="212"/>
      <c r="I128" s="213"/>
      <c r="J128" s="217"/>
      <c r="K128" s="218"/>
    </row>
    <row r="129" spans="1:11" s="8" customFormat="1" ht="18" customHeight="1" x14ac:dyDescent="0.2">
      <c r="A129" s="43"/>
      <c r="B129" s="271" t="s">
        <v>369</v>
      </c>
      <c r="C129" s="274"/>
      <c r="D129" s="274"/>
      <c r="E129" s="274"/>
      <c r="F129" s="274"/>
      <c r="G129" s="274"/>
      <c r="H129" s="274"/>
      <c r="I129" s="275"/>
      <c r="J129" s="43"/>
      <c r="K129" s="43"/>
    </row>
    <row r="130" spans="1:11" s="8" customFormat="1" ht="18" customHeight="1" x14ac:dyDescent="0.2">
      <c r="A130" s="102"/>
      <c r="B130" s="59">
        <v>1</v>
      </c>
      <c r="C130" s="234" t="s">
        <v>28</v>
      </c>
      <c r="D130" s="246"/>
      <c r="E130" s="246"/>
      <c r="F130" s="246"/>
      <c r="G130" s="246"/>
      <c r="H130" s="246"/>
      <c r="I130" s="247"/>
      <c r="J130" s="13"/>
      <c r="K130" s="9"/>
    </row>
    <row r="131" spans="1:11" s="17" customFormat="1" ht="18" customHeight="1" x14ac:dyDescent="0.2">
      <c r="A131" s="102">
        <v>21931</v>
      </c>
      <c r="B131" s="10"/>
      <c r="C131" s="219" t="s">
        <v>4</v>
      </c>
      <c r="D131" s="220"/>
      <c r="E131" s="220"/>
      <c r="F131" s="220"/>
      <c r="G131" s="220"/>
      <c r="H131" s="220"/>
      <c r="I131" s="221"/>
      <c r="J131" s="101">
        <v>150000</v>
      </c>
      <c r="K131" s="102">
        <v>1383333</v>
      </c>
    </row>
    <row r="132" spans="1:11" s="8" customFormat="1" ht="18" customHeight="1" x14ac:dyDescent="0.2">
      <c r="A132" s="107">
        <f>SUM(A131:A131)</f>
        <v>21931</v>
      </c>
      <c r="B132" s="276" t="s">
        <v>97</v>
      </c>
      <c r="C132" s="277"/>
      <c r="D132" s="277"/>
      <c r="E132" s="277"/>
      <c r="F132" s="277"/>
      <c r="G132" s="277"/>
      <c r="H132" s="277"/>
      <c r="I132" s="278"/>
      <c r="J132" s="107">
        <f>SUM(J131:J131)</f>
        <v>150000</v>
      </c>
      <c r="K132" s="107">
        <f>SUM(K131:K131)</f>
        <v>1383333</v>
      </c>
    </row>
    <row r="133" spans="1:11" s="17" customFormat="1" ht="18" customHeight="1" x14ac:dyDescent="0.2">
      <c r="A133" s="102"/>
      <c r="B133" s="59">
        <v>7</v>
      </c>
      <c r="C133" s="234" t="s">
        <v>36</v>
      </c>
      <c r="D133" s="246"/>
      <c r="E133" s="246"/>
      <c r="F133" s="246"/>
      <c r="G133" s="246"/>
      <c r="H133" s="246"/>
      <c r="I133" s="247"/>
      <c r="J133" s="108"/>
      <c r="K133" s="102"/>
    </row>
    <row r="134" spans="1:11" s="21" customFormat="1" ht="18" customHeight="1" x14ac:dyDescent="0.2">
      <c r="A134" s="102">
        <v>1482925</v>
      </c>
      <c r="B134" s="10"/>
      <c r="C134" s="219" t="s">
        <v>37</v>
      </c>
      <c r="D134" s="220"/>
      <c r="E134" s="220"/>
      <c r="F134" s="220"/>
      <c r="G134" s="220"/>
      <c r="H134" s="220"/>
      <c r="I134" s="221"/>
      <c r="J134" s="101">
        <v>900000</v>
      </c>
      <c r="K134" s="102">
        <v>842596</v>
      </c>
    </row>
    <row r="135" spans="1:11" s="8" customFormat="1" ht="18" customHeight="1" x14ac:dyDescent="0.2">
      <c r="A135" s="102">
        <v>47479902</v>
      </c>
      <c r="B135" s="10"/>
      <c r="C135" s="219" t="s">
        <v>529</v>
      </c>
      <c r="D135" s="220"/>
      <c r="E135" s="220"/>
      <c r="F135" s="220"/>
      <c r="G135" s="220"/>
      <c r="H135" s="220"/>
      <c r="I135" s="221"/>
      <c r="J135" s="101">
        <v>20950000</v>
      </c>
      <c r="K135" s="102">
        <v>63961872</v>
      </c>
    </row>
    <row r="136" spans="1:11" s="8" customFormat="1" ht="18" customHeight="1" x14ac:dyDescent="0.2">
      <c r="A136" s="107">
        <f>SUM(A134:A135)</f>
        <v>48962827</v>
      </c>
      <c r="B136" s="276" t="s">
        <v>39</v>
      </c>
      <c r="C136" s="277"/>
      <c r="D136" s="277"/>
      <c r="E136" s="277"/>
      <c r="F136" s="277"/>
      <c r="G136" s="277"/>
      <c r="H136" s="277"/>
      <c r="I136" s="278"/>
      <c r="J136" s="107">
        <f>SUM(J134:J135)</f>
        <v>21850000</v>
      </c>
      <c r="K136" s="107">
        <f>SUM(K134:K135)</f>
        <v>64804468</v>
      </c>
    </row>
    <row r="137" spans="1:11" s="17" customFormat="1" ht="18" customHeight="1" x14ac:dyDescent="0.2">
      <c r="A137" s="110">
        <f>SUM(+A136+A132)</f>
        <v>48984758</v>
      </c>
      <c r="B137" s="279" t="s">
        <v>92</v>
      </c>
      <c r="C137" s="280"/>
      <c r="D137" s="280"/>
      <c r="E137" s="280"/>
      <c r="F137" s="280"/>
      <c r="G137" s="280"/>
      <c r="H137" s="280"/>
      <c r="I137" s="281"/>
      <c r="J137" s="110">
        <f>SUM(J136+J132)</f>
        <v>22000000</v>
      </c>
      <c r="K137" s="110">
        <f>SUM(K136+K132)</f>
        <v>66187801</v>
      </c>
    </row>
    <row r="138" spans="1:11" s="25" customFormat="1" ht="18" customHeight="1" x14ac:dyDescent="0.2">
      <c r="A138" s="112"/>
      <c r="B138" s="271" t="s">
        <v>93</v>
      </c>
      <c r="C138" s="272"/>
      <c r="D138" s="272"/>
      <c r="E138" s="272"/>
      <c r="F138" s="272"/>
      <c r="G138" s="272"/>
      <c r="H138" s="272"/>
      <c r="I138" s="273"/>
      <c r="J138" s="111"/>
      <c r="K138" s="112"/>
    </row>
    <row r="139" spans="1:11" s="25" customFormat="1" ht="18" customHeight="1" x14ac:dyDescent="0.2">
      <c r="A139" s="105"/>
      <c r="B139" s="59">
        <v>14</v>
      </c>
      <c r="C139" s="234" t="s">
        <v>52</v>
      </c>
      <c r="D139" s="246"/>
      <c r="E139" s="246"/>
      <c r="F139" s="246"/>
      <c r="G139" s="246"/>
      <c r="H139" s="246"/>
      <c r="I139" s="247"/>
      <c r="J139" s="104"/>
      <c r="K139" s="105"/>
    </row>
    <row r="140" spans="1:11" s="20" customFormat="1" ht="18" customHeight="1" x14ac:dyDescent="0.2">
      <c r="A140" s="101">
        <v>18140429</v>
      </c>
      <c r="B140" s="15"/>
      <c r="C140" s="219" t="s">
        <v>94</v>
      </c>
      <c r="D140" s="225"/>
      <c r="E140" s="225"/>
      <c r="F140" s="225"/>
      <c r="G140" s="225"/>
      <c r="H140" s="225"/>
      <c r="I140" s="226"/>
      <c r="J140" s="102">
        <v>13000000</v>
      </c>
      <c r="K140" s="101">
        <v>20379013</v>
      </c>
    </row>
    <row r="141" spans="1:11" s="20" customFormat="1" ht="18" customHeight="1" x14ac:dyDescent="0.2">
      <c r="A141" s="113">
        <f>SUM(A140)</f>
        <v>18140429</v>
      </c>
      <c r="B141" s="276" t="s">
        <v>95</v>
      </c>
      <c r="C141" s="277"/>
      <c r="D141" s="277"/>
      <c r="E141" s="277"/>
      <c r="F141" s="277"/>
      <c r="G141" s="277"/>
      <c r="H141" s="277"/>
      <c r="I141" s="278"/>
      <c r="J141" s="113">
        <f>SUM(J140)</f>
        <v>13000000</v>
      </c>
      <c r="K141" s="113">
        <f>SUM(K140)</f>
        <v>20379013</v>
      </c>
    </row>
    <row r="142" spans="1:11" s="17" customFormat="1" ht="20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</row>
    <row r="143" spans="1:11" s="21" customFormat="1" ht="20.100000000000001" customHeight="1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</row>
    <row r="144" spans="1:11" s="20" customFormat="1" x14ac:dyDescent="0.2"/>
    <row r="145" s="20" customFormat="1" x14ac:dyDescent="0.2"/>
    <row r="146" s="20" customFormat="1" x14ac:dyDescent="0.2"/>
    <row r="147" s="20" customFormat="1" x14ac:dyDescent="0.2"/>
    <row r="148" s="20" customFormat="1" x14ac:dyDescent="0.2"/>
    <row r="149" s="20" customFormat="1" x14ac:dyDescent="0.2"/>
    <row r="150" s="20" customFormat="1" x14ac:dyDescent="0.2"/>
    <row r="151" s="20" customFormat="1" x14ac:dyDescent="0.2"/>
    <row r="152" s="20" customFormat="1" x14ac:dyDescent="0.2"/>
    <row r="153" s="20" customFormat="1" x14ac:dyDescent="0.2"/>
    <row r="154" s="20" customFormat="1" x14ac:dyDescent="0.2"/>
    <row r="155" s="20" customFormat="1" x14ac:dyDescent="0.2"/>
    <row r="156" s="20" customFormat="1" x14ac:dyDescent="0.2"/>
    <row r="157" s="20" customFormat="1" x14ac:dyDescent="0.2"/>
    <row r="158" s="20" customFormat="1" x14ac:dyDescent="0.2"/>
    <row r="159" s="20" customFormat="1" x14ac:dyDescent="0.2"/>
    <row r="160" s="20" customFormat="1" x14ac:dyDescent="0.2"/>
    <row r="161" spans="1:12" s="20" customFormat="1" x14ac:dyDescent="0.2"/>
    <row r="162" spans="1:12" s="20" customFormat="1" x14ac:dyDescent="0.2"/>
    <row r="163" spans="1:12" s="20" customFormat="1" x14ac:dyDescent="0.2"/>
    <row r="164" spans="1:12" s="20" customFormat="1" x14ac:dyDescent="0.2"/>
    <row r="165" spans="1:12" s="20" customFormat="1" x14ac:dyDescent="0.2"/>
    <row r="166" spans="1:12" s="20" customFormat="1" x14ac:dyDescent="0.2"/>
    <row r="167" spans="1:12" s="20" customFormat="1" ht="12" customHeight="1" x14ac:dyDescent="0.2"/>
    <row r="168" spans="1:12" s="20" customFormat="1" x14ac:dyDescent="0.2"/>
    <row r="169" spans="1:12" s="20" customFormat="1" x14ac:dyDescent="0.2"/>
    <row r="170" spans="1:12" s="20" customFormat="1" x14ac:dyDescent="0.2"/>
    <row r="171" spans="1:12" s="20" customFormat="1" x14ac:dyDescent="0.2"/>
    <row r="172" spans="1:12" s="20" customFormat="1" x14ac:dyDescent="0.2"/>
    <row r="173" spans="1:12" s="20" customFormat="1" x14ac:dyDescent="0.2"/>
    <row r="174" spans="1:12" s="20" customFormat="1" x14ac:dyDescent="0.2"/>
    <row r="175" spans="1:12" s="20" customFormat="1" x14ac:dyDescent="0.2">
      <c r="A175" s="248" t="s">
        <v>98</v>
      </c>
      <c r="B175" s="248"/>
      <c r="C175" s="235"/>
      <c r="D175" s="235"/>
      <c r="E175" s="235"/>
      <c r="F175" s="11"/>
      <c r="G175" s="11"/>
      <c r="H175" s="11"/>
      <c r="I175" s="11"/>
      <c r="J175" s="2"/>
      <c r="K175" s="2"/>
    </row>
    <row r="176" spans="1:12" s="8" customFormat="1" ht="17.25" customHeight="1" x14ac:dyDescent="0.25">
      <c r="A176" s="262" t="s">
        <v>278</v>
      </c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0"/>
    </row>
    <row r="177" spans="1:11" s="63" customFormat="1" ht="17.25" customHeight="1" x14ac:dyDescent="0.25">
      <c r="A177" s="261" t="s">
        <v>531</v>
      </c>
      <c r="B177" s="261"/>
      <c r="C177" s="261"/>
      <c r="D177" s="261"/>
      <c r="E177" s="261"/>
      <c r="F177" s="261"/>
      <c r="G177" s="261"/>
      <c r="H177" s="261"/>
      <c r="I177" s="261"/>
      <c r="J177" s="261"/>
      <c r="K177" s="261"/>
    </row>
    <row r="178" spans="1:11" s="8" customFormat="1" ht="18" customHeight="1" x14ac:dyDescent="0.2">
      <c r="J178" s="253" t="s">
        <v>9</v>
      </c>
      <c r="K178" s="253"/>
    </row>
    <row r="179" spans="1:11" s="8" customFormat="1" ht="18" customHeight="1" x14ac:dyDescent="0.2">
      <c r="A179" s="202" t="s">
        <v>504</v>
      </c>
      <c r="B179" s="205" t="s">
        <v>0</v>
      </c>
      <c r="C179" s="206"/>
      <c r="D179" s="206"/>
      <c r="E179" s="206"/>
      <c r="F179" s="206"/>
      <c r="G179" s="206"/>
      <c r="H179" s="206"/>
      <c r="I179" s="207"/>
      <c r="J179" s="214" t="s">
        <v>518</v>
      </c>
      <c r="K179" s="215"/>
    </row>
    <row r="180" spans="1:11" s="8" customFormat="1" ht="18" customHeight="1" x14ac:dyDescent="0.2">
      <c r="A180" s="203"/>
      <c r="B180" s="208"/>
      <c r="C180" s="209"/>
      <c r="D180" s="209"/>
      <c r="E180" s="209"/>
      <c r="F180" s="209"/>
      <c r="G180" s="209"/>
      <c r="H180" s="209"/>
      <c r="I180" s="210"/>
      <c r="J180" s="216" t="s">
        <v>266</v>
      </c>
      <c r="K180" s="202" t="s">
        <v>519</v>
      </c>
    </row>
    <row r="181" spans="1:11" s="8" customFormat="1" ht="18" customHeight="1" x14ac:dyDescent="0.2">
      <c r="A181" s="204"/>
      <c r="B181" s="211"/>
      <c r="C181" s="212"/>
      <c r="D181" s="212"/>
      <c r="E181" s="212"/>
      <c r="F181" s="212"/>
      <c r="G181" s="212"/>
      <c r="H181" s="212"/>
      <c r="I181" s="213"/>
      <c r="J181" s="217"/>
      <c r="K181" s="218"/>
    </row>
    <row r="182" spans="1:11" s="8" customFormat="1" ht="21" customHeight="1" x14ac:dyDescent="0.2">
      <c r="A182" s="43"/>
      <c r="B182" s="271" t="s">
        <v>370</v>
      </c>
      <c r="C182" s="274"/>
      <c r="D182" s="274"/>
      <c r="E182" s="274"/>
      <c r="F182" s="274"/>
      <c r="G182" s="274"/>
      <c r="H182" s="274"/>
      <c r="I182" s="275"/>
      <c r="J182" s="43"/>
      <c r="K182" s="43"/>
    </row>
    <row r="183" spans="1:11" s="8" customFormat="1" ht="21" customHeight="1" x14ac:dyDescent="0.2">
      <c r="A183" s="102">
        <v>1750277</v>
      </c>
      <c r="B183" s="295" t="s">
        <v>371</v>
      </c>
      <c r="C183" s="225"/>
      <c r="D183" s="225"/>
      <c r="E183" s="225"/>
      <c r="F183" s="225"/>
      <c r="G183" s="225"/>
      <c r="H183" s="225"/>
      <c r="I183" s="226"/>
      <c r="J183" s="101">
        <v>1594114</v>
      </c>
      <c r="K183" s="102">
        <v>3557246</v>
      </c>
    </row>
    <row r="184" spans="1:11" s="17" customFormat="1" ht="21" customHeight="1" x14ac:dyDescent="0.2">
      <c r="A184" s="102">
        <v>47234481</v>
      </c>
      <c r="B184" s="295" t="s">
        <v>352</v>
      </c>
      <c r="C184" s="225"/>
      <c r="D184" s="225"/>
      <c r="E184" s="225"/>
      <c r="F184" s="225"/>
      <c r="G184" s="225"/>
      <c r="H184" s="225"/>
      <c r="I184" s="226"/>
      <c r="J184" s="101">
        <v>20405886</v>
      </c>
      <c r="K184" s="102">
        <v>62630555</v>
      </c>
    </row>
    <row r="185" spans="1:11" s="8" customFormat="1" ht="21" customHeight="1" x14ac:dyDescent="0.2">
      <c r="A185" s="107">
        <f>SUM(A183:A184)</f>
        <v>48984758</v>
      </c>
      <c r="B185" s="276" t="s">
        <v>353</v>
      </c>
      <c r="C185" s="277"/>
      <c r="D185" s="277"/>
      <c r="E185" s="277"/>
      <c r="F185" s="277"/>
      <c r="G185" s="277"/>
      <c r="H185" s="277"/>
      <c r="I185" s="278"/>
      <c r="J185" s="107">
        <f>SUM(J183:J184)</f>
        <v>22000000</v>
      </c>
      <c r="K185" s="107">
        <f>SUM(K183:K184)</f>
        <v>66187801</v>
      </c>
    </row>
    <row r="186" spans="1:11" s="8" customFormat="1" ht="21" customHeight="1" x14ac:dyDescent="0.2">
      <c r="A186" s="109"/>
      <c r="B186" s="283" t="s">
        <v>354</v>
      </c>
      <c r="C186" s="284"/>
      <c r="D186" s="284"/>
      <c r="E186" s="284"/>
      <c r="F186" s="284"/>
      <c r="G186" s="284"/>
      <c r="H186" s="284"/>
      <c r="I186" s="285"/>
      <c r="J186" s="109"/>
      <c r="K186" s="109"/>
    </row>
    <row r="187" spans="1:11" s="25" customFormat="1" ht="21" customHeight="1" x14ac:dyDescent="0.2">
      <c r="A187" s="105"/>
      <c r="B187" s="292" t="s">
        <v>355</v>
      </c>
      <c r="C187" s="293"/>
      <c r="D187" s="293"/>
      <c r="E187" s="293"/>
      <c r="F187" s="293"/>
      <c r="G187" s="293"/>
      <c r="H187" s="293"/>
      <c r="I187" s="257"/>
      <c r="J187" s="104"/>
      <c r="K187" s="105"/>
    </row>
    <row r="188" spans="1:11" s="25" customFormat="1" ht="21" customHeight="1" x14ac:dyDescent="0.2">
      <c r="A188" s="101">
        <v>16749721</v>
      </c>
      <c r="B188" s="287" t="s">
        <v>493</v>
      </c>
      <c r="C188" s="288"/>
      <c r="D188" s="288"/>
      <c r="E188" s="288"/>
      <c r="F188" s="288"/>
      <c r="G188" s="288"/>
      <c r="H188" s="288"/>
      <c r="I188" s="289"/>
      <c r="J188" s="101">
        <v>13000000</v>
      </c>
      <c r="K188" s="101">
        <v>8429013</v>
      </c>
    </row>
    <row r="189" spans="1:11" s="17" customFormat="1" ht="21" customHeight="1" x14ac:dyDescent="0.2">
      <c r="A189" s="107">
        <f>SUM(A188)</f>
        <v>16749721</v>
      </c>
      <c r="B189" s="276" t="s">
        <v>356</v>
      </c>
      <c r="C189" s="277"/>
      <c r="D189" s="277"/>
      <c r="E189" s="277"/>
      <c r="F189" s="277"/>
      <c r="G189" s="277"/>
      <c r="H189" s="277"/>
      <c r="I189" s="278"/>
      <c r="J189" s="107">
        <f>SUM(J188)</f>
        <v>13000000</v>
      </c>
      <c r="K189" s="107">
        <f>SUM(K188)</f>
        <v>8429013</v>
      </c>
    </row>
    <row r="190" spans="1:11" s="17" customFormat="1" ht="21" customHeight="1" x14ac:dyDescent="0.2">
      <c r="A190" s="102"/>
      <c r="B190" s="271" t="s">
        <v>357</v>
      </c>
      <c r="C190" s="272"/>
      <c r="D190" s="272"/>
      <c r="E190" s="272"/>
      <c r="F190" s="272"/>
      <c r="G190" s="272"/>
      <c r="H190" s="272"/>
      <c r="I190" s="273"/>
      <c r="J190" s="108"/>
      <c r="K190" s="102"/>
    </row>
    <row r="191" spans="1:11" s="21" customFormat="1" ht="21" customHeight="1" x14ac:dyDescent="0.2">
      <c r="A191" s="102">
        <v>1390708</v>
      </c>
      <c r="B191" s="294" t="s">
        <v>494</v>
      </c>
      <c r="C191" s="225"/>
      <c r="D191" s="225"/>
      <c r="E191" s="225"/>
      <c r="F191" s="225"/>
      <c r="G191" s="225"/>
      <c r="H191" s="225"/>
      <c r="I191" s="226"/>
      <c r="J191" s="101">
        <v>0</v>
      </c>
      <c r="K191" s="102">
        <v>11950000</v>
      </c>
    </row>
    <row r="192" spans="1:11" s="8" customFormat="1" ht="21" customHeight="1" x14ac:dyDescent="0.2">
      <c r="A192" s="107">
        <f>SUM(A191)</f>
        <v>1390708</v>
      </c>
      <c r="B192" s="276" t="s">
        <v>358</v>
      </c>
      <c r="C192" s="277"/>
      <c r="D192" s="277"/>
      <c r="E192" s="277"/>
      <c r="F192" s="277"/>
      <c r="G192" s="277"/>
      <c r="H192" s="277"/>
      <c r="I192" s="278"/>
      <c r="J192" s="107">
        <f>SUM(J191)</f>
        <v>0</v>
      </c>
      <c r="K192" s="107">
        <f>SUM(K191)</f>
        <v>11950000</v>
      </c>
    </row>
    <row r="193" spans="1:11" s="8" customFormat="1" ht="21" customHeight="1" x14ac:dyDescent="0.2">
      <c r="A193" s="113">
        <f>SUM(A192+A189)</f>
        <v>18140429</v>
      </c>
      <c r="B193" s="276" t="s">
        <v>359</v>
      </c>
      <c r="C193" s="290"/>
      <c r="D193" s="290"/>
      <c r="E193" s="290"/>
      <c r="F193" s="290"/>
      <c r="G193" s="290"/>
      <c r="H193" s="290"/>
      <c r="I193" s="291"/>
      <c r="J193" s="113">
        <f>SUM(J192+J189)</f>
        <v>13000000</v>
      </c>
      <c r="K193" s="113">
        <f>SUM(K192+K189)</f>
        <v>20379013</v>
      </c>
    </row>
    <row r="194" spans="1:11" s="25" customFormat="1" ht="20.100000000000001" customHeight="1" x14ac:dyDescent="0.2">
      <c r="A194" s="44"/>
      <c r="B194" s="286"/>
      <c r="C194" s="282"/>
      <c r="D194" s="282"/>
      <c r="E194" s="282"/>
      <c r="F194" s="282"/>
      <c r="G194" s="282"/>
      <c r="H194" s="282"/>
      <c r="I194" s="282"/>
      <c r="J194" s="48"/>
      <c r="K194" s="44"/>
    </row>
    <row r="195" spans="1:11" s="25" customFormat="1" ht="20.100000000000001" customHeight="1" x14ac:dyDescent="0.2">
      <c r="A195" s="44"/>
      <c r="B195" s="45"/>
      <c r="C195" s="282"/>
      <c r="D195" s="255"/>
      <c r="E195" s="255"/>
      <c r="F195" s="255"/>
      <c r="G195" s="255"/>
      <c r="H195" s="255"/>
      <c r="I195" s="255"/>
      <c r="J195" s="48"/>
      <c r="K195" s="44"/>
    </row>
  </sheetData>
  <mergeCells count="106">
    <mergeCell ref="C140:I140"/>
    <mergeCell ref="A177:K177"/>
    <mergeCell ref="B179:I181"/>
    <mergeCell ref="J178:K178"/>
    <mergeCell ref="A179:A181"/>
    <mergeCell ref="J180:J181"/>
    <mergeCell ref="J179:K179"/>
    <mergeCell ref="K180:K181"/>
    <mergeCell ref="B185:I185"/>
    <mergeCell ref="B183:I183"/>
    <mergeCell ref="B193:I193"/>
    <mergeCell ref="B187:I187"/>
    <mergeCell ref="B191:I191"/>
    <mergeCell ref="B189:I189"/>
    <mergeCell ref="C139:I139"/>
    <mergeCell ref="B141:I141"/>
    <mergeCell ref="A175:E175"/>
    <mergeCell ref="B184:I184"/>
    <mergeCell ref="A176:K176"/>
    <mergeCell ref="B182:I182"/>
    <mergeCell ref="J126:K126"/>
    <mergeCell ref="J127:J128"/>
    <mergeCell ref="K127:K128"/>
    <mergeCell ref="B78:I78"/>
    <mergeCell ref="C195:I195"/>
    <mergeCell ref="B192:I192"/>
    <mergeCell ref="B186:I186"/>
    <mergeCell ref="B194:I194"/>
    <mergeCell ref="B188:I188"/>
    <mergeCell ref="B190:I190"/>
    <mergeCell ref="C72:I72"/>
    <mergeCell ref="B75:I75"/>
    <mergeCell ref="C77:I77"/>
    <mergeCell ref="B76:I76"/>
    <mergeCell ref="C74:I74"/>
    <mergeCell ref="C73:I73"/>
    <mergeCell ref="C38:I38"/>
    <mergeCell ref="C39:I39"/>
    <mergeCell ref="C40:I40"/>
    <mergeCell ref="C41:I41"/>
    <mergeCell ref="C42:I42"/>
    <mergeCell ref="B46:I46"/>
    <mergeCell ref="C43:I43"/>
    <mergeCell ref="B71:I71"/>
    <mergeCell ref="K69:K70"/>
    <mergeCell ref="J67:K67"/>
    <mergeCell ref="C130:I130"/>
    <mergeCell ref="B126:I128"/>
    <mergeCell ref="A122:K122"/>
    <mergeCell ref="A123:K123"/>
    <mergeCell ref="J125:K125"/>
    <mergeCell ref="A126:A128"/>
    <mergeCell ref="A120:E120"/>
    <mergeCell ref="C135:I135"/>
    <mergeCell ref="B138:I138"/>
    <mergeCell ref="C133:I133"/>
    <mergeCell ref="B129:I129"/>
    <mergeCell ref="C131:I131"/>
    <mergeCell ref="B132:I132"/>
    <mergeCell ref="C134:I134"/>
    <mergeCell ref="B136:I136"/>
    <mergeCell ref="B137:I137"/>
    <mergeCell ref="C37:I37"/>
    <mergeCell ref="B68:I70"/>
    <mergeCell ref="A66:K66"/>
    <mergeCell ref="A68:A70"/>
    <mergeCell ref="J68:K68"/>
    <mergeCell ref="J69:J70"/>
    <mergeCell ref="A62:E62"/>
    <mergeCell ref="A64:K64"/>
    <mergeCell ref="C45:I45"/>
    <mergeCell ref="B44:I44"/>
    <mergeCell ref="B22:I22"/>
    <mergeCell ref="C13:I13"/>
    <mergeCell ref="C14:I14"/>
    <mergeCell ref="C15:I15"/>
    <mergeCell ref="C17:I17"/>
    <mergeCell ref="C21:I21"/>
    <mergeCell ref="C19:I19"/>
    <mergeCell ref="C20:I20"/>
    <mergeCell ref="C18:I18"/>
    <mergeCell ref="A7:A9"/>
    <mergeCell ref="J6:K6"/>
    <mergeCell ref="J8:J9"/>
    <mergeCell ref="K8:K9"/>
    <mergeCell ref="C11:I11"/>
    <mergeCell ref="C16:I16"/>
    <mergeCell ref="C10:I10"/>
    <mergeCell ref="C27:I27"/>
    <mergeCell ref="C23:I23"/>
    <mergeCell ref="C24:I24"/>
    <mergeCell ref="C26:I26"/>
    <mergeCell ref="C25:I25"/>
    <mergeCell ref="A2:E2"/>
    <mergeCell ref="A4:K4"/>
    <mergeCell ref="A3:K3"/>
    <mergeCell ref="J7:K7"/>
    <mergeCell ref="B7:I9"/>
    <mergeCell ref="C28:I28"/>
    <mergeCell ref="C36:I36"/>
    <mergeCell ref="C33:I33"/>
    <mergeCell ref="C34:I34"/>
    <mergeCell ref="C32:I32"/>
    <mergeCell ref="C30:H30"/>
    <mergeCell ref="C31:I31"/>
    <mergeCell ref="C35:I35"/>
  </mergeCells>
  <phoneticPr fontId="0" type="noConversion"/>
  <pageMargins left="0.31496062992125984" right="0.15748031496062992" top="0.31496062992125984" bottom="0.2362204724409449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46" workbookViewId="0">
      <selection activeCell="B60" sqref="B60"/>
    </sheetView>
  </sheetViews>
  <sheetFormatPr defaultRowHeight="12.75" x14ac:dyDescent="0.2"/>
  <cols>
    <col min="1" max="1" width="10.5703125" style="144" customWidth="1"/>
    <col min="8" max="8" width="8.5703125" customWidth="1"/>
    <col min="9" max="9" width="2.140625" hidden="1" customWidth="1"/>
    <col min="10" max="11" width="10.5703125" style="144" customWidth="1"/>
  </cols>
  <sheetData>
    <row r="1" spans="1:11" x14ac:dyDescent="0.2">
      <c r="A1" s="248" t="s">
        <v>99</v>
      </c>
      <c r="B1" s="248"/>
      <c r="C1" s="235"/>
      <c r="D1" s="235"/>
      <c r="E1" s="235"/>
      <c r="F1" s="11"/>
      <c r="G1" s="20"/>
      <c r="H1" s="11"/>
      <c r="I1" s="11"/>
      <c r="J1" s="18"/>
      <c r="K1" s="18"/>
    </row>
    <row r="2" spans="1:11" ht="15.75" x14ac:dyDescent="0.25">
      <c r="A2" s="262" t="s">
        <v>279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15.75" x14ac:dyDescent="0.25">
      <c r="A3" s="261" t="s">
        <v>532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</row>
    <row r="4" spans="1:11" x14ac:dyDescent="0.2">
      <c r="A4" s="142"/>
      <c r="B4" s="8"/>
      <c r="C4" s="8"/>
      <c r="D4" s="8"/>
      <c r="E4" s="8"/>
      <c r="F4" s="8"/>
      <c r="G4" s="8"/>
      <c r="H4" s="8"/>
      <c r="I4" s="8"/>
      <c r="J4" s="253" t="s">
        <v>9</v>
      </c>
      <c r="K4" s="253"/>
    </row>
    <row r="5" spans="1:11" x14ac:dyDescent="0.2">
      <c r="A5" s="202" t="s">
        <v>504</v>
      </c>
      <c r="B5" s="205" t="s">
        <v>0</v>
      </c>
      <c r="C5" s="206"/>
      <c r="D5" s="206"/>
      <c r="E5" s="206"/>
      <c r="F5" s="206"/>
      <c r="G5" s="206"/>
      <c r="H5" s="206"/>
      <c r="I5" s="207"/>
      <c r="J5" s="214" t="s">
        <v>518</v>
      </c>
      <c r="K5" s="215"/>
    </row>
    <row r="6" spans="1:11" x14ac:dyDescent="0.2">
      <c r="A6" s="203"/>
      <c r="B6" s="208"/>
      <c r="C6" s="209"/>
      <c r="D6" s="209"/>
      <c r="E6" s="209"/>
      <c r="F6" s="209"/>
      <c r="G6" s="209"/>
      <c r="H6" s="209"/>
      <c r="I6" s="210"/>
      <c r="J6" s="216" t="s">
        <v>275</v>
      </c>
      <c r="K6" s="202" t="s">
        <v>519</v>
      </c>
    </row>
    <row r="7" spans="1:11" ht="21" customHeight="1" x14ac:dyDescent="0.2">
      <c r="A7" s="296"/>
      <c r="B7" s="211"/>
      <c r="C7" s="212"/>
      <c r="D7" s="212"/>
      <c r="E7" s="212"/>
      <c r="F7" s="212"/>
      <c r="G7" s="212"/>
      <c r="H7" s="212"/>
      <c r="I7" s="213"/>
      <c r="J7" s="217"/>
      <c r="K7" s="218"/>
    </row>
    <row r="8" spans="1:11" x14ac:dyDescent="0.2">
      <c r="A8" s="193">
        <v>136552375</v>
      </c>
      <c r="B8" s="297" t="s">
        <v>293</v>
      </c>
      <c r="C8" s="298"/>
      <c r="D8" s="298"/>
      <c r="E8" s="298"/>
      <c r="F8" s="298"/>
      <c r="G8" s="298"/>
      <c r="H8" s="298"/>
      <c r="I8" s="299"/>
      <c r="J8" s="193">
        <v>57841000</v>
      </c>
      <c r="K8" s="193">
        <v>146440225</v>
      </c>
    </row>
    <row r="9" spans="1:11" x14ac:dyDescent="0.2">
      <c r="A9" s="137">
        <v>1181763</v>
      </c>
      <c r="B9" s="295" t="s">
        <v>294</v>
      </c>
      <c r="C9" s="225"/>
      <c r="D9" s="225"/>
      <c r="E9" s="225"/>
      <c r="F9" s="225"/>
      <c r="G9" s="225"/>
      <c r="H9" s="225"/>
      <c r="I9" s="226"/>
      <c r="J9" s="137">
        <v>1093000</v>
      </c>
      <c r="K9" s="137">
        <v>1108762</v>
      </c>
    </row>
    <row r="10" spans="1:11" x14ac:dyDescent="0.2">
      <c r="A10" s="137">
        <v>462016</v>
      </c>
      <c r="B10" s="295" t="s">
        <v>295</v>
      </c>
      <c r="C10" s="225"/>
      <c r="D10" s="225"/>
      <c r="E10" s="225"/>
      <c r="F10" s="225"/>
      <c r="G10" s="225"/>
      <c r="H10" s="225"/>
      <c r="I10" s="226"/>
      <c r="J10" s="137">
        <v>577000</v>
      </c>
      <c r="K10" s="137">
        <v>373198</v>
      </c>
    </row>
    <row r="11" spans="1:11" x14ac:dyDescent="0.2">
      <c r="A11" s="137">
        <v>712718</v>
      </c>
      <c r="B11" s="295" t="s">
        <v>317</v>
      </c>
      <c r="C11" s="225"/>
      <c r="D11" s="225"/>
      <c r="E11" s="225"/>
      <c r="F11" s="225"/>
      <c r="G11" s="225"/>
      <c r="H11" s="225"/>
      <c r="I11" s="226"/>
      <c r="J11" s="137">
        <v>540000</v>
      </c>
      <c r="K11" s="137">
        <v>1382375</v>
      </c>
    </row>
    <row r="12" spans="1:11" x14ac:dyDescent="0.2">
      <c r="A12" s="137">
        <v>1176350</v>
      </c>
      <c r="B12" s="295" t="s">
        <v>296</v>
      </c>
      <c r="C12" s="225"/>
      <c r="D12" s="225"/>
      <c r="E12" s="225"/>
      <c r="F12" s="225"/>
      <c r="G12" s="225"/>
      <c r="H12" s="225"/>
      <c r="I12" s="226"/>
      <c r="J12" s="137">
        <v>1393000</v>
      </c>
      <c r="K12" s="137">
        <v>1318842</v>
      </c>
    </row>
    <row r="13" spans="1:11" x14ac:dyDescent="0.2">
      <c r="A13" s="137">
        <v>10966932</v>
      </c>
      <c r="B13" s="295" t="s">
        <v>297</v>
      </c>
      <c r="C13" s="225"/>
      <c r="D13" s="225"/>
      <c r="E13" s="225"/>
      <c r="F13" s="225"/>
      <c r="G13" s="225"/>
      <c r="H13" s="225"/>
      <c r="I13" s="226"/>
      <c r="J13" s="137">
        <v>9941000</v>
      </c>
      <c r="K13" s="137">
        <v>16404540</v>
      </c>
    </row>
    <row r="14" spans="1:11" x14ac:dyDescent="0.2">
      <c r="A14" s="137">
        <v>25052363</v>
      </c>
      <c r="B14" s="295" t="s">
        <v>298</v>
      </c>
      <c r="C14" s="300"/>
      <c r="D14" s="300"/>
      <c r="E14" s="300"/>
      <c r="F14" s="300"/>
      <c r="G14" s="300"/>
      <c r="H14" s="300"/>
      <c r="I14" s="226"/>
      <c r="J14" s="137">
        <v>27100000</v>
      </c>
      <c r="K14" s="137">
        <v>32358004</v>
      </c>
    </row>
    <row r="15" spans="1:11" x14ac:dyDescent="0.2">
      <c r="A15" s="137">
        <v>16785396</v>
      </c>
      <c r="B15" s="295" t="s">
        <v>299</v>
      </c>
      <c r="C15" s="225"/>
      <c r="D15" s="225"/>
      <c r="E15" s="225"/>
      <c r="F15" s="225"/>
      <c r="G15" s="225"/>
      <c r="H15" s="225"/>
      <c r="I15" s="226"/>
      <c r="J15" s="137">
        <v>16757000</v>
      </c>
      <c r="K15" s="137">
        <v>19053190</v>
      </c>
    </row>
    <row r="16" spans="1:11" x14ac:dyDescent="0.2">
      <c r="A16" s="137">
        <v>17713664</v>
      </c>
      <c r="B16" s="295" t="s">
        <v>300</v>
      </c>
      <c r="C16" s="225"/>
      <c r="D16" s="225"/>
      <c r="E16" s="225"/>
      <c r="F16" s="225"/>
      <c r="G16" s="225"/>
      <c r="H16" s="225"/>
      <c r="I16" s="226"/>
      <c r="J16" s="137">
        <v>15879000</v>
      </c>
      <c r="K16" s="137">
        <v>24368552</v>
      </c>
    </row>
    <row r="17" spans="1:11" x14ac:dyDescent="0.2">
      <c r="A17" s="137">
        <v>11914946</v>
      </c>
      <c r="B17" s="295" t="s">
        <v>301</v>
      </c>
      <c r="C17" s="225"/>
      <c r="D17" s="225"/>
      <c r="E17" s="225"/>
      <c r="F17" s="225"/>
      <c r="G17" s="225"/>
      <c r="H17" s="225"/>
      <c r="I17" s="226"/>
      <c r="J17" s="137">
        <v>7889000</v>
      </c>
      <c r="K17" s="137">
        <v>8471107</v>
      </c>
    </row>
    <row r="18" spans="1:11" x14ac:dyDescent="0.2">
      <c r="A18" s="137">
        <v>3794293</v>
      </c>
      <c r="B18" s="295" t="s">
        <v>302</v>
      </c>
      <c r="C18" s="300"/>
      <c r="D18" s="300"/>
      <c r="E18" s="300"/>
      <c r="F18" s="300"/>
      <c r="G18" s="300"/>
      <c r="H18" s="300"/>
      <c r="I18" s="226"/>
      <c r="J18" s="137">
        <v>3896000</v>
      </c>
      <c r="K18" s="137">
        <v>3596152</v>
      </c>
    </row>
    <row r="19" spans="1:11" x14ac:dyDescent="0.2">
      <c r="A19" s="137">
        <v>20699564</v>
      </c>
      <c r="B19" s="295" t="s">
        <v>533</v>
      </c>
      <c r="C19" s="225"/>
      <c r="D19" s="225"/>
      <c r="E19" s="225"/>
      <c r="F19" s="225"/>
      <c r="G19" s="225"/>
      <c r="H19" s="225"/>
      <c r="I19" s="226"/>
      <c r="J19" s="137">
        <v>21049000</v>
      </c>
      <c r="K19" s="137">
        <v>23479915</v>
      </c>
    </row>
    <row r="20" spans="1:11" x14ac:dyDescent="0.2">
      <c r="A20" s="137">
        <v>16714121</v>
      </c>
      <c r="B20" s="295" t="s">
        <v>303</v>
      </c>
      <c r="C20" s="225"/>
      <c r="D20" s="225"/>
      <c r="E20" s="225"/>
      <c r="F20" s="225"/>
      <c r="G20" s="225"/>
      <c r="H20" s="225"/>
      <c r="I20" s="226"/>
      <c r="J20" s="137">
        <v>17783000</v>
      </c>
      <c r="K20" s="137">
        <v>19337725</v>
      </c>
    </row>
    <row r="21" spans="1:11" x14ac:dyDescent="0.2">
      <c r="A21" s="137">
        <v>199382104</v>
      </c>
      <c r="B21" s="295" t="s">
        <v>304</v>
      </c>
      <c r="C21" s="225"/>
      <c r="D21" s="225"/>
      <c r="E21" s="225"/>
      <c r="F21" s="225"/>
      <c r="G21" s="225"/>
      <c r="H21" s="225"/>
      <c r="I21" s="226"/>
      <c r="J21" s="137">
        <v>200803000</v>
      </c>
      <c r="K21" s="137">
        <v>228527950</v>
      </c>
    </row>
    <row r="22" spans="1:11" x14ac:dyDescent="0.2">
      <c r="A22" s="137">
        <v>406463399</v>
      </c>
      <c r="B22" s="295" t="s">
        <v>305</v>
      </c>
      <c r="C22" s="300"/>
      <c r="D22" s="300"/>
      <c r="E22" s="300"/>
      <c r="F22" s="300"/>
      <c r="G22" s="300"/>
      <c r="H22" s="300"/>
      <c r="I22" s="226"/>
      <c r="J22" s="137">
        <v>435444000</v>
      </c>
      <c r="K22" s="137">
        <v>474487597</v>
      </c>
    </row>
    <row r="23" spans="1:11" x14ac:dyDescent="0.2">
      <c r="A23" s="137">
        <v>41213435</v>
      </c>
      <c r="B23" s="295" t="s">
        <v>387</v>
      </c>
      <c r="C23" s="300"/>
      <c r="D23" s="300"/>
      <c r="E23" s="300"/>
      <c r="F23" s="300"/>
      <c r="G23" s="300"/>
      <c r="H23" s="300"/>
      <c r="I23" s="226"/>
      <c r="J23" s="137">
        <v>39697000</v>
      </c>
      <c r="K23" s="137">
        <v>41230427</v>
      </c>
    </row>
    <row r="24" spans="1:11" x14ac:dyDescent="0.2">
      <c r="A24" s="137">
        <v>6720842</v>
      </c>
      <c r="B24" s="295" t="s">
        <v>389</v>
      </c>
      <c r="C24" s="225"/>
      <c r="D24" s="225"/>
      <c r="E24" s="225"/>
      <c r="F24" s="225"/>
      <c r="G24" s="225"/>
      <c r="H24" s="225"/>
      <c r="I24" s="226"/>
      <c r="J24" s="137">
        <v>3780000</v>
      </c>
      <c r="K24" s="137">
        <v>4485039</v>
      </c>
    </row>
    <row r="25" spans="1:11" x14ac:dyDescent="0.2">
      <c r="A25" s="137">
        <v>24645780</v>
      </c>
      <c r="B25" s="295" t="s">
        <v>390</v>
      </c>
      <c r="C25" s="300"/>
      <c r="D25" s="300"/>
      <c r="E25" s="300"/>
      <c r="F25" s="300"/>
      <c r="G25" s="300"/>
      <c r="H25" s="300"/>
      <c r="I25" s="226"/>
      <c r="J25" s="137">
        <v>20688000</v>
      </c>
      <c r="K25" s="137">
        <v>23392424</v>
      </c>
    </row>
    <row r="26" spans="1:11" x14ac:dyDescent="0.2">
      <c r="A26" s="137">
        <v>88291243</v>
      </c>
      <c r="B26" s="295" t="s">
        <v>534</v>
      </c>
      <c r="C26" s="225"/>
      <c r="D26" s="225"/>
      <c r="E26" s="225"/>
      <c r="F26" s="225"/>
      <c r="G26" s="225"/>
      <c r="H26" s="225"/>
      <c r="I26" s="226"/>
      <c r="J26" s="137">
        <v>40513000</v>
      </c>
      <c r="K26" s="137">
        <v>100752155</v>
      </c>
    </row>
    <row r="27" spans="1:11" x14ac:dyDescent="0.2">
      <c r="A27" s="137">
        <v>43368038</v>
      </c>
      <c r="B27" s="295" t="s">
        <v>535</v>
      </c>
      <c r="C27" s="225"/>
      <c r="D27" s="225"/>
      <c r="E27" s="225"/>
      <c r="F27" s="225"/>
      <c r="G27" s="225"/>
      <c r="H27" s="225"/>
      <c r="I27" s="226"/>
      <c r="J27" s="137">
        <v>40308000</v>
      </c>
      <c r="K27" s="137">
        <v>49920567</v>
      </c>
    </row>
    <row r="28" spans="1:11" x14ac:dyDescent="0.2">
      <c r="A28" s="137">
        <v>2986888</v>
      </c>
      <c r="B28" s="295" t="s">
        <v>372</v>
      </c>
      <c r="C28" s="300"/>
      <c r="D28" s="300"/>
      <c r="E28" s="300"/>
      <c r="F28" s="300"/>
      <c r="G28" s="300"/>
      <c r="H28" s="300"/>
      <c r="I28" s="226"/>
      <c r="J28" s="137">
        <v>293000</v>
      </c>
      <c r="K28" s="137">
        <v>868200</v>
      </c>
    </row>
    <row r="29" spans="1:11" x14ac:dyDescent="0.2">
      <c r="A29" s="137">
        <v>34858963</v>
      </c>
      <c r="B29" s="295" t="s">
        <v>306</v>
      </c>
      <c r="C29" s="225"/>
      <c r="D29" s="225"/>
      <c r="E29" s="225"/>
      <c r="F29" s="225"/>
      <c r="G29" s="225"/>
      <c r="H29" s="225"/>
      <c r="I29" s="226"/>
      <c r="J29" s="137">
        <v>35718000</v>
      </c>
      <c r="K29" s="137">
        <v>41557396</v>
      </c>
    </row>
    <row r="30" spans="1:11" x14ac:dyDescent="0.2">
      <c r="A30" s="137">
        <v>1813739</v>
      </c>
      <c r="B30" s="295" t="s">
        <v>307</v>
      </c>
      <c r="C30" s="225"/>
      <c r="D30" s="225"/>
      <c r="E30" s="225"/>
      <c r="F30" s="225"/>
      <c r="G30" s="225"/>
      <c r="H30" s="225"/>
      <c r="I30" s="226"/>
      <c r="J30" s="137">
        <v>1770000</v>
      </c>
      <c r="K30" s="137">
        <v>1973830</v>
      </c>
    </row>
    <row r="31" spans="1:11" x14ac:dyDescent="0.2">
      <c r="A31" s="137">
        <v>753985</v>
      </c>
      <c r="B31" s="294" t="s">
        <v>308</v>
      </c>
      <c r="C31" s="220"/>
      <c r="D31" s="220"/>
      <c r="E31" s="220"/>
      <c r="F31" s="220"/>
      <c r="G31" s="220"/>
      <c r="H31" s="220"/>
      <c r="I31" s="221"/>
      <c r="J31" s="137">
        <v>688000</v>
      </c>
      <c r="K31" s="137">
        <v>777980</v>
      </c>
    </row>
    <row r="32" spans="1:11" x14ac:dyDescent="0.2">
      <c r="A32" s="137">
        <v>133198</v>
      </c>
      <c r="B32" s="301" t="s">
        <v>495</v>
      </c>
      <c r="C32" s="302"/>
      <c r="D32" s="302"/>
      <c r="E32" s="302"/>
      <c r="F32" s="302"/>
      <c r="G32" s="302"/>
      <c r="H32" s="302"/>
      <c r="I32" s="303"/>
      <c r="J32" s="137">
        <v>189000</v>
      </c>
      <c r="K32" s="137">
        <v>143895</v>
      </c>
    </row>
    <row r="33" spans="1:11" x14ac:dyDescent="0.2">
      <c r="A33" s="137">
        <v>168994</v>
      </c>
      <c r="B33" s="295" t="s">
        <v>309</v>
      </c>
      <c r="C33" s="220"/>
      <c r="D33" s="220"/>
      <c r="E33" s="220"/>
      <c r="F33" s="220"/>
      <c r="G33" s="220"/>
      <c r="H33" s="220"/>
      <c r="I33" s="221"/>
      <c r="J33" s="137">
        <v>180000</v>
      </c>
      <c r="K33" s="137">
        <v>187383</v>
      </c>
    </row>
    <row r="34" spans="1:11" x14ac:dyDescent="0.2">
      <c r="A34" s="137">
        <v>3488841</v>
      </c>
      <c r="B34" s="295" t="s">
        <v>310</v>
      </c>
      <c r="C34" s="220"/>
      <c r="D34" s="220"/>
      <c r="E34" s="220"/>
      <c r="F34" s="220"/>
      <c r="G34" s="220"/>
      <c r="H34" s="220"/>
      <c r="I34" s="221"/>
      <c r="J34" s="137">
        <v>3517000</v>
      </c>
      <c r="K34" s="137">
        <v>3594806</v>
      </c>
    </row>
    <row r="35" spans="1:11" x14ac:dyDescent="0.2">
      <c r="A35" s="137">
        <v>2824744</v>
      </c>
      <c r="B35" s="295" t="s">
        <v>311</v>
      </c>
      <c r="C35" s="220"/>
      <c r="D35" s="220"/>
      <c r="E35" s="220"/>
      <c r="F35" s="220"/>
      <c r="G35" s="220"/>
      <c r="H35" s="220"/>
      <c r="I35" s="221"/>
      <c r="J35" s="137">
        <v>2721000</v>
      </c>
      <c r="K35" s="137">
        <v>3090466</v>
      </c>
    </row>
    <row r="36" spans="1:11" x14ac:dyDescent="0.2">
      <c r="A36" s="137">
        <v>507508</v>
      </c>
      <c r="B36" s="295" t="s">
        <v>312</v>
      </c>
      <c r="C36" s="220"/>
      <c r="D36" s="220"/>
      <c r="E36" s="220"/>
      <c r="F36" s="220"/>
      <c r="G36" s="220"/>
      <c r="H36" s="220"/>
      <c r="I36" s="221"/>
      <c r="J36" s="137">
        <v>471000</v>
      </c>
      <c r="K36" s="137">
        <v>763464</v>
      </c>
    </row>
    <row r="37" spans="1:11" x14ac:dyDescent="0.2">
      <c r="A37" s="137">
        <v>84286526</v>
      </c>
      <c r="B37" s="295" t="s">
        <v>313</v>
      </c>
      <c r="C37" s="220"/>
      <c r="D37" s="220"/>
      <c r="E37" s="220"/>
      <c r="F37" s="220"/>
      <c r="G37" s="220"/>
      <c r="H37" s="220"/>
      <c r="I37" s="221"/>
      <c r="J37" s="137">
        <v>91513000</v>
      </c>
      <c r="K37" s="137">
        <v>99420226</v>
      </c>
    </row>
    <row r="38" spans="1:11" x14ac:dyDescent="0.2">
      <c r="A38" s="137">
        <v>6934421</v>
      </c>
      <c r="B38" s="295" t="s">
        <v>314</v>
      </c>
      <c r="C38" s="220"/>
      <c r="D38" s="220"/>
      <c r="E38" s="220"/>
      <c r="F38" s="220"/>
      <c r="G38" s="220"/>
      <c r="H38" s="220"/>
      <c r="I38" s="221"/>
      <c r="J38" s="137">
        <v>6730000</v>
      </c>
      <c r="K38" s="137">
        <v>8353136</v>
      </c>
    </row>
    <row r="39" spans="1:11" x14ac:dyDescent="0.2">
      <c r="A39" s="137">
        <v>48448690</v>
      </c>
      <c r="B39" s="295" t="s">
        <v>315</v>
      </c>
      <c r="C39" s="220"/>
      <c r="D39" s="220"/>
      <c r="E39" s="220"/>
      <c r="F39" s="220"/>
      <c r="G39" s="220"/>
      <c r="H39" s="220"/>
      <c r="I39" s="221"/>
      <c r="J39" s="137">
        <v>5747000</v>
      </c>
      <c r="K39" s="137">
        <v>31802092</v>
      </c>
    </row>
    <row r="40" spans="1:11" x14ac:dyDescent="0.2">
      <c r="A40" s="137">
        <v>10311277</v>
      </c>
      <c r="B40" s="295" t="s">
        <v>460</v>
      </c>
      <c r="C40" s="220"/>
      <c r="D40" s="220"/>
      <c r="E40" s="220"/>
      <c r="F40" s="220"/>
      <c r="G40" s="220"/>
      <c r="H40" s="220"/>
      <c r="I40" s="221"/>
      <c r="J40" s="137">
        <v>8836000</v>
      </c>
      <c r="K40" s="137">
        <v>11809110</v>
      </c>
    </row>
    <row r="41" spans="1:11" x14ac:dyDescent="0.2">
      <c r="A41" s="137">
        <v>665059</v>
      </c>
      <c r="B41" s="295" t="s">
        <v>316</v>
      </c>
      <c r="C41" s="225"/>
      <c r="D41" s="225"/>
      <c r="E41" s="225"/>
      <c r="F41" s="225"/>
      <c r="G41" s="225"/>
      <c r="H41" s="225"/>
      <c r="I41" s="226"/>
      <c r="J41" s="137">
        <v>479000</v>
      </c>
      <c r="K41" s="137">
        <v>677923</v>
      </c>
    </row>
    <row r="42" spans="1:11" x14ac:dyDescent="0.2">
      <c r="A42" s="137">
        <v>34295737</v>
      </c>
      <c r="B42" s="295" t="s">
        <v>318</v>
      </c>
      <c r="C42" s="225"/>
      <c r="D42" s="225"/>
      <c r="E42" s="225"/>
      <c r="F42" s="225"/>
      <c r="G42" s="225"/>
      <c r="H42" s="225"/>
      <c r="I42" s="226"/>
      <c r="J42" s="137">
        <v>29567000</v>
      </c>
      <c r="K42" s="137">
        <v>34753132</v>
      </c>
    </row>
    <row r="43" spans="1:11" x14ac:dyDescent="0.2">
      <c r="A43" s="137">
        <v>232358381</v>
      </c>
      <c r="B43" s="295" t="s">
        <v>319</v>
      </c>
      <c r="C43" s="225"/>
      <c r="D43" s="225"/>
      <c r="E43" s="225"/>
      <c r="F43" s="225"/>
      <c r="G43" s="225"/>
      <c r="H43" s="225"/>
      <c r="I43" s="226"/>
      <c r="J43" s="137">
        <v>57000000</v>
      </c>
      <c r="K43" s="137">
        <v>168553211</v>
      </c>
    </row>
    <row r="44" spans="1:11" x14ac:dyDescent="0.2">
      <c r="A44" s="137">
        <v>4012037</v>
      </c>
      <c r="B44" s="295" t="s">
        <v>320</v>
      </c>
      <c r="C44" s="225"/>
      <c r="D44" s="225"/>
      <c r="E44" s="225"/>
      <c r="F44" s="225"/>
      <c r="G44" s="225"/>
      <c r="H44" s="225"/>
      <c r="I44" s="226"/>
      <c r="J44" s="137">
        <v>4217000</v>
      </c>
      <c r="K44" s="137">
        <v>5689764</v>
      </c>
    </row>
    <row r="45" spans="1:11" x14ac:dyDescent="0.2">
      <c r="A45" s="137">
        <v>7648337</v>
      </c>
      <c r="B45" s="295" t="s">
        <v>321</v>
      </c>
      <c r="C45" s="225"/>
      <c r="D45" s="225"/>
      <c r="E45" s="225"/>
      <c r="F45" s="225"/>
      <c r="G45" s="225"/>
      <c r="H45" s="225"/>
      <c r="I45" s="226"/>
      <c r="J45" s="137">
        <v>9500000</v>
      </c>
      <c r="K45" s="137">
        <v>11420715</v>
      </c>
    </row>
    <row r="46" spans="1:11" x14ac:dyDescent="0.2">
      <c r="A46" s="137">
        <v>17151807</v>
      </c>
      <c r="B46" s="295" t="s">
        <v>322</v>
      </c>
      <c r="C46" s="304"/>
      <c r="D46" s="304"/>
      <c r="E46" s="304"/>
      <c r="F46" s="304"/>
      <c r="G46" s="304"/>
      <c r="H46" s="304"/>
      <c r="I46" s="305"/>
      <c r="J46" s="137">
        <v>14939000</v>
      </c>
      <c r="K46" s="137">
        <v>20544349</v>
      </c>
    </row>
    <row r="47" spans="1:11" x14ac:dyDescent="0.2">
      <c r="A47" s="137">
        <v>2133718</v>
      </c>
      <c r="B47" s="295" t="s">
        <v>376</v>
      </c>
      <c r="C47" s="304"/>
      <c r="D47" s="304"/>
      <c r="E47" s="304"/>
      <c r="F47" s="304"/>
      <c r="G47" s="304"/>
      <c r="H47" s="304"/>
      <c r="I47" s="305"/>
      <c r="J47" s="137">
        <v>2265000</v>
      </c>
      <c r="K47" s="137">
        <v>2908042</v>
      </c>
    </row>
    <row r="48" spans="1:11" x14ac:dyDescent="0.2">
      <c r="A48" s="137">
        <v>3326710</v>
      </c>
      <c r="B48" s="295" t="s">
        <v>378</v>
      </c>
      <c r="C48" s="306"/>
      <c r="D48" s="306"/>
      <c r="E48" s="306"/>
      <c r="F48" s="306"/>
      <c r="G48" s="306"/>
      <c r="H48" s="306"/>
      <c r="I48" s="307"/>
      <c r="J48" s="137">
        <v>3147000</v>
      </c>
      <c r="K48" s="137">
        <v>4216309</v>
      </c>
    </row>
    <row r="49" spans="1:11" x14ac:dyDescent="0.2">
      <c r="A49" s="137">
        <v>4961434</v>
      </c>
      <c r="B49" s="295" t="s">
        <v>377</v>
      </c>
      <c r="C49" s="306"/>
      <c r="D49" s="306"/>
      <c r="E49" s="306"/>
      <c r="F49" s="306"/>
      <c r="G49" s="306"/>
      <c r="H49" s="306"/>
      <c r="I49" s="307"/>
      <c r="J49" s="137">
        <v>5259000</v>
      </c>
      <c r="K49" s="137">
        <v>5898788</v>
      </c>
    </row>
    <row r="50" spans="1:11" x14ac:dyDescent="0.2">
      <c r="A50" s="137">
        <v>321700</v>
      </c>
      <c r="B50" s="295" t="s">
        <v>461</v>
      </c>
      <c r="C50" s="306"/>
      <c r="D50" s="306"/>
      <c r="E50" s="306"/>
      <c r="F50" s="306"/>
      <c r="G50" s="306"/>
      <c r="H50" s="306"/>
      <c r="I50" s="307"/>
      <c r="J50" s="137">
        <v>439000</v>
      </c>
      <c r="K50" s="137">
        <v>387459</v>
      </c>
    </row>
    <row r="51" spans="1:11" x14ac:dyDescent="0.2">
      <c r="A51" s="137">
        <v>1538531</v>
      </c>
      <c r="B51" s="78" t="s">
        <v>486</v>
      </c>
      <c r="C51" s="22"/>
      <c r="D51" s="22"/>
      <c r="E51" s="22"/>
      <c r="F51" s="22"/>
      <c r="G51" s="22"/>
      <c r="H51" s="22"/>
      <c r="I51" s="77"/>
      <c r="J51" s="137">
        <v>1464000</v>
      </c>
      <c r="K51" s="137">
        <v>1911323</v>
      </c>
    </row>
    <row r="52" spans="1:11" x14ac:dyDescent="0.2">
      <c r="A52" s="137">
        <v>110819466</v>
      </c>
      <c r="B52" s="295" t="s">
        <v>462</v>
      </c>
      <c r="C52" s="306"/>
      <c r="D52" s="306"/>
      <c r="E52" s="306"/>
      <c r="F52" s="306"/>
      <c r="G52" s="306"/>
      <c r="H52" s="306"/>
      <c r="I52" s="307"/>
      <c r="J52" s="137">
        <v>96074000</v>
      </c>
      <c r="K52" s="137">
        <v>129561298</v>
      </c>
    </row>
    <row r="53" spans="1:11" x14ac:dyDescent="0.2">
      <c r="A53" s="137">
        <v>3654761</v>
      </c>
      <c r="B53" s="78" t="s">
        <v>463</v>
      </c>
      <c r="C53" s="22"/>
      <c r="D53" s="22"/>
      <c r="E53" s="22"/>
      <c r="F53" s="22"/>
      <c r="G53" s="22"/>
      <c r="H53" s="22"/>
      <c r="I53" s="77"/>
      <c r="J53" s="132">
        <v>3318000</v>
      </c>
      <c r="K53" s="137">
        <v>3390042</v>
      </c>
    </row>
    <row r="54" spans="1:11" x14ac:dyDescent="0.2">
      <c r="A54" s="137">
        <v>50000</v>
      </c>
      <c r="B54" s="78" t="s">
        <v>506</v>
      </c>
      <c r="C54" s="22"/>
      <c r="D54" s="22"/>
      <c r="E54" s="22"/>
      <c r="F54" s="22"/>
      <c r="G54" s="22"/>
      <c r="H54" s="22"/>
      <c r="I54" s="77"/>
      <c r="J54" s="132">
        <v>50000</v>
      </c>
      <c r="K54" s="137">
        <v>351367</v>
      </c>
    </row>
    <row r="55" spans="1:11" x14ac:dyDescent="0.2">
      <c r="A55" s="138">
        <v>0</v>
      </c>
      <c r="B55" s="78" t="s">
        <v>537</v>
      </c>
      <c r="C55" s="22"/>
      <c r="D55" s="22"/>
      <c r="E55" s="22"/>
      <c r="F55" s="22"/>
      <c r="G55" s="22"/>
      <c r="H55" s="22"/>
      <c r="I55" s="77"/>
      <c r="J55" s="138">
        <v>0</v>
      </c>
      <c r="K55" s="137">
        <v>269115</v>
      </c>
    </row>
    <row r="56" spans="1:11" x14ac:dyDescent="0.2">
      <c r="A56" s="137">
        <v>3999533</v>
      </c>
      <c r="B56" s="295" t="s">
        <v>502</v>
      </c>
      <c r="C56" s="306"/>
      <c r="D56" s="306"/>
      <c r="E56" s="306"/>
      <c r="F56" s="306"/>
      <c r="G56" s="306"/>
      <c r="H56" s="306"/>
      <c r="I56" s="307"/>
      <c r="J56" s="138">
        <v>0</v>
      </c>
      <c r="K56" s="137">
        <v>4536015</v>
      </c>
    </row>
    <row r="57" spans="1:11" x14ac:dyDescent="0.2">
      <c r="A57" s="137">
        <v>189377</v>
      </c>
      <c r="B57" s="295" t="s">
        <v>373</v>
      </c>
      <c r="C57" s="306"/>
      <c r="D57" s="306"/>
      <c r="E57" s="306"/>
      <c r="F57" s="306"/>
      <c r="G57" s="306"/>
      <c r="H57" s="306"/>
      <c r="I57" s="307"/>
      <c r="J57" s="137">
        <v>150000</v>
      </c>
      <c r="K57" s="137">
        <v>173690</v>
      </c>
    </row>
    <row r="58" spans="1:11" x14ac:dyDescent="0.2">
      <c r="A58" s="137">
        <v>7780</v>
      </c>
      <c r="B58" s="295" t="s">
        <v>536</v>
      </c>
      <c r="C58" s="225"/>
      <c r="D58" s="225"/>
      <c r="E58" s="225"/>
      <c r="F58" s="225"/>
      <c r="G58" s="225"/>
      <c r="H58" s="225"/>
      <c r="I58" s="226"/>
      <c r="J58" s="138">
        <v>0</v>
      </c>
      <c r="K58" s="137">
        <v>17679</v>
      </c>
    </row>
    <row r="59" spans="1:11" x14ac:dyDescent="0.2">
      <c r="A59" s="137">
        <v>36589691</v>
      </c>
      <c r="B59" s="295" t="s">
        <v>388</v>
      </c>
      <c r="C59" s="225"/>
      <c r="D59" s="225"/>
      <c r="E59" s="225"/>
      <c r="F59" s="225"/>
      <c r="G59" s="225"/>
      <c r="H59" s="225"/>
      <c r="I59" s="226"/>
      <c r="J59" s="137">
        <v>42088000</v>
      </c>
      <c r="K59" s="137">
        <v>42391940</v>
      </c>
    </row>
    <row r="60" spans="1:11" x14ac:dyDescent="0.2">
      <c r="A60" s="138">
        <v>0</v>
      </c>
      <c r="B60" s="78" t="s">
        <v>576</v>
      </c>
      <c r="C60" s="159"/>
      <c r="D60" s="159"/>
      <c r="E60" s="159"/>
      <c r="F60" s="159"/>
      <c r="G60" s="159"/>
      <c r="H60" s="159"/>
      <c r="I60" s="160"/>
      <c r="J60" s="138">
        <v>0</v>
      </c>
      <c r="K60" s="137">
        <v>36256334</v>
      </c>
    </row>
    <row r="61" spans="1:11" x14ac:dyDescent="0.2">
      <c r="A61" s="138">
        <v>0</v>
      </c>
      <c r="B61" s="295" t="s">
        <v>323</v>
      </c>
      <c r="C61" s="225"/>
      <c r="D61" s="225"/>
      <c r="E61" s="225"/>
      <c r="F61" s="225"/>
      <c r="G61" s="225"/>
      <c r="H61" s="225"/>
      <c r="I61" s="226"/>
      <c r="J61" s="137">
        <v>211700000</v>
      </c>
      <c r="K61" s="138">
        <v>0</v>
      </c>
    </row>
    <row r="62" spans="1:11" x14ac:dyDescent="0.2">
      <c r="A62" s="161">
        <f>SUM(A8:A61)</f>
        <v>1735053175</v>
      </c>
      <c r="B62" s="308" t="s">
        <v>324</v>
      </c>
      <c r="C62" s="309"/>
      <c r="D62" s="309"/>
      <c r="E62" s="309"/>
      <c r="F62" s="309"/>
      <c r="G62" s="309"/>
      <c r="H62" s="309"/>
      <c r="I62" s="309"/>
      <c r="J62" s="161">
        <f>SUM(J8:J61)</f>
        <v>1603000000</v>
      </c>
      <c r="K62" s="161">
        <f>SUM(K8:K61)</f>
        <v>1898739225</v>
      </c>
    </row>
    <row r="63" spans="1:11" x14ac:dyDescent="0.2">
      <c r="A63" s="18"/>
      <c r="B63" s="306"/>
      <c r="C63" s="300"/>
      <c r="D63" s="300"/>
      <c r="E63" s="300"/>
      <c r="F63" s="300"/>
      <c r="G63" s="300"/>
      <c r="H63" s="300"/>
      <c r="I63" s="300"/>
      <c r="J63" s="18"/>
      <c r="K63" s="18"/>
    </row>
  </sheetData>
  <mergeCells count="60">
    <mergeCell ref="B63:I63"/>
    <mergeCell ref="B58:I58"/>
    <mergeCell ref="B59:I59"/>
    <mergeCell ref="B61:I61"/>
    <mergeCell ref="B62:I62"/>
    <mergeCell ref="B44:I44"/>
    <mergeCell ref="B45:I45"/>
    <mergeCell ref="B46:I46"/>
    <mergeCell ref="B52:I52"/>
    <mergeCell ref="B56:I56"/>
    <mergeCell ref="B57:I57"/>
    <mergeCell ref="B47:I47"/>
    <mergeCell ref="B48:I48"/>
    <mergeCell ref="B49:I49"/>
    <mergeCell ref="B50:I50"/>
    <mergeCell ref="B38:I38"/>
    <mergeCell ref="B39:I39"/>
    <mergeCell ref="B40:I40"/>
    <mergeCell ref="B41:I41"/>
    <mergeCell ref="B42:I42"/>
    <mergeCell ref="B43:I43"/>
    <mergeCell ref="B32:I32"/>
    <mergeCell ref="B33:I33"/>
    <mergeCell ref="B34:I34"/>
    <mergeCell ref="B35:I35"/>
    <mergeCell ref="B36:I36"/>
    <mergeCell ref="B37:I37"/>
    <mergeCell ref="B30:I30"/>
    <mergeCell ref="B24:I24"/>
    <mergeCell ref="B25:I25"/>
    <mergeCell ref="B26:I26"/>
    <mergeCell ref="B27:I27"/>
    <mergeCell ref="B31:I31"/>
    <mergeCell ref="B20:I20"/>
    <mergeCell ref="B21:I21"/>
    <mergeCell ref="B22:I22"/>
    <mergeCell ref="B23:I23"/>
    <mergeCell ref="B28:I28"/>
    <mergeCell ref="B29:I29"/>
    <mergeCell ref="B14:I14"/>
    <mergeCell ref="B15:I15"/>
    <mergeCell ref="B16:I16"/>
    <mergeCell ref="B17:I17"/>
    <mergeCell ref="B18:I18"/>
    <mergeCell ref="B19:I19"/>
    <mergeCell ref="B8:I8"/>
    <mergeCell ref="B9:I9"/>
    <mergeCell ref="B10:I10"/>
    <mergeCell ref="B11:I11"/>
    <mergeCell ref="B12:I12"/>
    <mergeCell ref="B13:I13"/>
    <mergeCell ref="A1:E1"/>
    <mergeCell ref="A2:K2"/>
    <mergeCell ref="A3:K3"/>
    <mergeCell ref="J4:K4"/>
    <mergeCell ref="A5:A7"/>
    <mergeCell ref="B5:I7"/>
    <mergeCell ref="J5:K5"/>
    <mergeCell ref="J6:J7"/>
    <mergeCell ref="K6:K7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opLeftCell="A124" workbookViewId="0">
      <selection activeCell="C154" sqref="C154"/>
    </sheetView>
  </sheetViews>
  <sheetFormatPr defaultRowHeight="12.75" x14ac:dyDescent="0.2"/>
  <cols>
    <col min="1" max="1" width="10.7109375" style="144" customWidth="1"/>
    <col min="2" max="2" width="2.7109375" customWidth="1"/>
    <col min="9" max="9" width="2.85546875" customWidth="1"/>
    <col min="10" max="10" width="10.5703125" style="144" customWidth="1"/>
    <col min="11" max="11" width="10.7109375" style="144" customWidth="1"/>
  </cols>
  <sheetData>
    <row r="1" spans="1:11" x14ac:dyDescent="0.2">
      <c r="A1" s="248" t="s">
        <v>104</v>
      </c>
      <c r="B1" s="248"/>
      <c r="C1" s="235"/>
      <c r="D1" s="235"/>
      <c r="E1" s="235"/>
      <c r="F1" s="11"/>
      <c r="G1" s="20"/>
      <c r="H1" s="11"/>
      <c r="I1" s="11"/>
      <c r="J1" s="18"/>
      <c r="K1" s="18"/>
    </row>
    <row r="2" spans="1:11" ht="15.75" x14ac:dyDescent="0.25">
      <c r="A2" s="262" t="s">
        <v>281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15.75" x14ac:dyDescent="0.25">
      <c r="A3" s="262" t="s">
        <v>538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1" x14ac:dyDescent="0.2">
      <c r="A4" s="142"/>
      <c r="B4" s="8"/>
      <c r="C4" s="8"/>
      <c r="D4" s="8"/>
      <c r="E4" s="8"/>
      <c r="F4" s="8"/>
      <c r="G4" s="8"/>
      <c r="H4" s="8"/>
      <c r="I4" s="8"/>
      <c r="J4" s="253" t="s">
        <v>9</v>
      </c>
      <c r="K4" s="253"/>
    </row>
    <row r="5" spans="1:11" ht="12.75" customHeight="1" x14ac:dyDescent="0.2">
      <c r="A5" s="310" t="s">
        <v>504</v>
      </c>
      <c r="B5" s="205" t="s">
        <v>0</v>
      </c>
      <c r="C5" s="206"/>
      <c r="D5" s="206"/>
      <c r="E5" s="206"/>
      <c r="F5" s="206"/>
      <c r="G5" s="206"/>
      <c r="H5" s="206"/>
      <c r="I5" s="207"/>
      <c r="J5" s="214" t="s">
        <v>518</v>
      </c>
      <c r="K5" s="215"/>
    </row>
    <row r="6" spans="1:11" x14ac:dyDescent="0.2">
      <c r="A6" s="311"/>
      <c r="B6" s="208"/>
      <c r="C6" s="209"/>
      <c r="D6" s="209"/>
      <c r="E6" s="209"/>
      <c r="F6" s="209"/>
      <c r="G6" s="209"/>
      <c r="H6" s="209"/>
      <c r="I6" s="210"/>
      <c r="J6" s="216" t="s">
        <v>266</v>
      </c>
      <c r="K6" s="202" t="s">
        <v>519</v>
      </c>
    </row>
    <row r="7" spans="1:11" ht="23.25" customHeight="1" x14ac:dyDescent="0.2">
      <c r="A7" s="312"/>
      <c r="B7" s="211"/>
      <c r="C7" s="212"/>
      <c r="D7" s="212"/>
      <c r="E7" s="212"/>
      <c r="F7" s="212"/>
      <c r="G7" s="212"/>
      <c r="H7" s="212"/>
      <c r="I7" s="213"/>
      <c r="J7" s="217"/>
      <c r="K7" s="218"/>
    </row>
    <row r="8" spans="1:11" x14ac:dyDescent="0.2">
      <c r="A8" s="6"/>
      <c r="B8" s="64">
        <v>1</v>
      </c>
      <c r="C8" s="313" t="s">
        <v>28</v>
      </c>
      <c r="D8" s="313"/>
      <c r="E8" s="313"/>
      <c r="F8" s="313"/>
      <c r="G8" s="313"/>
      <c r="H8" s="313"/>
      <c r="I8" s="314"/>
      <c r="J8" s="6"/>
      <c r="K8" s="23"/>
    </row>
    <row r="9" spans="1:11" x14ac:dyDescent="0.2">
      <c r="A9" s="137">
        <v>78569547</v>
      </c>
      <c r="B9" s="10"/>
      <c r="C9" s="219" t="s">
        <v>37</v>
      </c>
      <c r="D9" s="220"/>
      <c r="E9" s="220"/>
      <c r="F9" s="220"/>
      <c r="G9" s="220"/>
      <c r="H9" s="220"/>
      <c r="I9" s="221"/>
      <c r="J9" s="137">
        <v>34261000</v>
      </c>
      <c r="K9" s="137">
        <v>88284382</v>
      </c>
    </row>
    <row r="10" spans="1:11" x14ac:dyDescent="0.2">
      <c r="A10" s="137">
        <v>1181763</v>
      </c>
      <c r="B10" s="10"/>
      <c r="C10" s="219" t="s">
        <v>2</v>
      </c>
      <c r="D10" s="220"/>
      <c r="E10" s="220"/>
      <c r="F10" s="220"/>
      <c r="G10" s="220"/>
      <c r="H10" s="220"/>
      <c r="I10" s="221"/>
      <c r="J10" s="137">
        <v>1093000</v>
      </c>
      <c r="K10" s="137">
        <v>1108762</v>
      </c>
    </row>
    <row r="11" spans="1:11" x14ac:dyDescent="0.2">
      <c r="A11" s="137">
        <v>462016</v>
      </c>
      <c r="B11" s="10"/>
      <c r="C11" s="219" t="s">
        <v>100</v>
      </c>
      <c r="D11" s="220"/>
      <c r="E11" s="220"/>
      <c r="F11" s="220"/>
      <c r="G11" s="220"/>
      <c r="H11" s="220"/>
      <c r="I11" s="221"/>
      <c r="J11" s="137">
        <v>577000</v>
      </c>
      <c r="K11" s="137">
        <v>373198</v>
      </c>
    </row>
    <row r="12" spans="1:11" x14ac:dyDescent="0.2">
      <c r="A12" s="137">
        <v>712718</v>
      </c>
      <c r="B12" s="10"/>
      <c r="C12" s="219" t="s">
        <v>19</v>
      </c>
      <c r="D12" s="220"/>
      <c r="E12" s="220"/>
      <c r="F12" s="220"/>
      <c r="G12" s="220"/>
      <c r="H12" s="220"/>
      <c r="I12" s="221"/>
      <c r="J12" s="137">
        <v>540000</v>
      </c>
      <c r="K12" s="137">
        <v>1382375</v>
      </c>
    </row>
    <row r="13" spans="1:11" x14ac:dyDescent="0.2">
      <c r="A13" s="137">
        <v>1176350</v>
      </c>
      <c r="B13" s="10"/>
      <c r="C13" s="219" t="s">
        <v>3</v>
      </c>
      <c r="D13" s="220"/>
      <c r="E13" s="220"/>
      <c r="F13" s="220"/>
      <c r="G13" s="220"/>
      <c r="H13" s="220"/>
      <c r="I13" s="221"/>
      <c r="J13" s="137">
        <v>1393000</v>
      </c>
      <c r="K13" s="137">
        <v>1318842</v>
      </c>
    </row>
    <row r="14" spans="1:11" x14ac:dyDescent="0.2">
      <c r="A14" s="137">
        <v>10966932</v>
      </c>
      <c r="B14" s="10"/>
      <c r="C14" s="219" t="s">
        <v>4</v>
      </c>
      <c r="D14" s="220"/>
      <c r="E14" s="220"/>
      <c r="F14" s="220"/>
      <c r="G14" s="220"/>
      <c r="H14" s="220"/>
      <c r="I14" s="221"/>
      <c r="J14" s="137">
        <v>9941000</v>
      </c>
      <c r="K14" s="137">
        <v>16404540</v>
      </c>
    </row>
    <row r="15" spans="1:11" x14ac:dyDescent="0.2">
      <c r="A15" s="137">
        <v>25029107</v>
      </c>
      <c r="B15" s="10"/>
      <c r="C15" s="219" t="s">
        <v>5</v>
      </c>
      <c r="D15" s="220"/>
      <c r="E15" s="220"/>
      <c r="F15" s="220"/>
      <c r="G15" s="220"/>
      <c r="H15" s="220"/>
      <c r="I15" s="221"/>
      <c r="J15" s="137">
        <v>27069000</v>
      </c>
      <c r="K15" s="137">
        <v>32326701</v>
      </c>
    </row>
    <row r="16" spans="1:11" x14ac:dyDescent="0.2">
      <c r="A16" s="137">
        <v>2986888</v>
      </c>
      <c r="B16" s="10"/>
      <c r="C16" s="219" t="s">
        <v>367</v>
      </c>
      <c r="D16" s="220"/>
      <c r="E16" s="220"/>
      <c r="F16" s="220"/>
      <c r="G16" s="220"/>
      <c r="H16" s="220"/>
      <c r="I16" s="221"/>
      <c r="J16" s="137">
        <v>293000</v>
      </c>
      <c r="K16" s="137">
        <v>868200</v>
      </c>
    </row>
    <row r="17" spans="1:11" x14ac:dyDescent="0.2">
      <c r="A17" s="137">
        <v>753985</v>
      </c>
      <c r="B17" s="10"/>
      <c r="C17" s="219" t="s">
        <v>12</v>
      </c>
      <c r="D17" s="220"/>
      <c r="E17" s="220"/>
      <c r="F17" s="220"/>
      <c r="G17" s="220"/>
      <c r="H17" s="220"/>
      <c r="I17" s="221"/>
      <c r="J17" s="137">
        <v>688000</v>
      </c>
      <c r="K17" s="137">
        <v>777980</v>
      </c>
    </row>
    <row r="18" spans="1:11" x14ac:dyDescent="0.2">
      <c r="A18" s="137">
        <v>168994</v>
      </c>
      <c r="B18" s="10"/>
      <c r="C18" s="219" t="s">
        <v>105</v>
      </c>
      <c r="D18" s="220"/>
      <c r="E18" s="220"/>
      <c r="F18" s="220"/>
      <c r="G18" s="220"/>
      <c r="H18" s="220"/>
      <c r="I18" s="221"/>
      <c r="J18" s="137">
        <v>180000</v>
      </c>
      <c r="K18" s="137">
        <v>187383</v>
      </c>
    </row>
    <row r="19" spans="1:11" x14ac:dyDescent="0.2">
      <c r="A19" s="137">
        <v>3488841</v>
      </c>
      <c r="B19" s="10"/>
      <c r="C19" s="219" t="s">
        <v>280</v>
      </c>
      <c r="D19" s="220"/>
      <c r="E19" s="220"/>
      <c r="F19" s="220"/>
      <c r="G19" s="220"/>
      <c r="H19" s="220"/>
      <c r="I19" s="221"/>
      <c r="J19" s="137">
        <v>3517000</v>
      </c>
      <c r="K19" s="137">
        <v>3594806</v>
      </c>
    </row>
    <row r="20" spans="1:11" x14ac:dyDescent="0.2">
      <c r="A20" s="137">
        <v>6934421</v>
      </c>
      <c r="B20" s="10"/>
      <c r="C20" s="219" t="s">
        <v>16</v>
      </c>
      <c r="D20" s="220"/>
      <c r="E20" s="220"/>
      <c r="F20" s="220"/>
      <c r="G20" s="220"/>
      <c r="H20" s="220"/>
      <c r="I20" s="221"/>
      <c r="J20" s="137">
        <v>6730000</v>
      </c>
      <c r="K20" s="137">
        <v>8353136</v>
      </c>
    </row>
    <row r="21" spans="1:11" x14ac:dyDescent="0.2">
      <c r="A21" s="137">
        <v>2133718</v>
      </c>
      <c r="B21" s="10"/>
      <c r="C21" s="219" t="s">
        <v>362</v>
      </c>
      <c r="D21" s="220"/>
      <c r="E21" s="220"/>
      <c r="F21" s="220"/>
      <c r="G21" s="220"/>
      <c r="H21" s="220"/>
      <c r="I21" s="221"/>
      <c r="J21" s="137">
        <v>2265000</v>
      </c>
      <c r="K21" s="137">
        <v>2908042</v>
      </c>
    </row>
    <row r="22" spans="1:11" x14ac:dyDescent="0.2">
      <c r="A22" s="137">
        <v>3326710</v>
      </c>
      <c r="B22" s="10"/>
      <c r="C22" s="227" t="s">
        <v>366</v>
      </c>
      <c r="D22" s="227"/>
      <c r="E22" s="227"/>
      <c r="F22" s="227"/>
      <c r="G22" s="227"/>
      <c r="H22" s="227"/>
      <c r="I22" s="228"/>
      <c r="J22" s="137">
        <v>3147000</v>
      </c>
      <c r="K22" s="137">
        <v>4216309</v>
      </c>
    </row>
    <row r="23" spans="1:11" x14ac:dyDescent="0.2">
      <c r="A23" s="137">
        <v>321700</v>
      </c>
      <c r="B23" s="10"/>
      <c r="C23" s="29" t="s">
        <v>464</v>
      </c>
      <c r="D23" s="29"/>
      <c r="E23" s="29"/>
      <c r="F23" s="29"/>
      <c r="G23" s="29"/>
      <c r="H23" s="29"/>
      <c r="I23" s="82"/>
      <c r="J23" s="137">
        <v>439000</v>
      </c>
      <c r="K23" s="137">
        <v>387459</v>
      </c>
    </row>
    <row r="24" spans="1:11" x14ac:dyDescent="0.2">
      <c r="A24" s="137">
        <v>110819466</v>
      </c>
      <c r="B24" s="10"/>
      <c r="C24" s="227" t="s">
        <v>419</v>
      </c>
      <c r="D24" s="227"/>
      <c r="E24" s="227"/>
      <c r="F24" s="227"/>
      <c r="G24" s="227"/>
      <c r="H24" s="227"/>
      <c r="I24" s="228"/>
      <c r="J24" s="137">
        <v>96074000</v>
      </c>
      <c r="K24" s="137">
        <v>129561298</v>
      </c>
    </row>
    <row r="25" spans="1:11" x14ac:dyDescent="0.2">
      <c r="A25" s="138">
        <v>0</v>
      </c>
      <c r="B25" s="10"/>
      <c r="C25" s="318" t="s">
        <v>577</v>
      </c>
      <c r="D25" s="318"/>
      <c r="E25" s="318"/>
      <c r="F25" s="318"/>
      <c r="G25" s="318"/>
      <c r="H25" s="318"/>
      <c r="I25" s="319"/>
      <c r="J25" s="138">
        <v>0</v>
      </c>
      <c r="K25" s="137">
        <v>36256334</v>
      </c>
    </row>
    <row r="26" spans="1:11" x14ac:dyDescent="0.2">
      <c r="A26" s="140">
        <f>SUM(A9:A25)</f>
        <v>249033156</v>
      </c>
      <c r="B26" s="276" t="s">
        <v>106</v>
      </c>
      <c r="C26" s="277"/>
      <c r="D26" s="277"/>
      <c r="E26" s="277"/>
      <c r="F26" s="277"/>
      <c r="G26" s="277"/>
      <c r="H26" s="277"/>
      <c r="I26" s="278"/>
      <c r="J26" s="140">
        <f>SUM(J9:J24)</f>
        <v>188207000</v>
      </c>
      <c r="K26" s="140">
        <f>SUM(K9:K25)</f>
        <v>328309747</v>
      </c>
    </row>
    <row r="27" spans="1:11" x14ac:dyDescent="0.2">
      <c r="A27" s="141"/>
      <c r="B27" s="65">
        <v>3</v>
      </c>
      <c r="C27" s="315" t="s">
        <v>29</v>
      </c>
      <c r="D27" s="316"/>
      <c r="E27" s="316"/>
      <c r="F27" s="316"/>
      <c r="G27" s="316"/>
      <c r="H27" s="316"/>
      <c r="I27" s="317"/>
      <c r="J27" s="141"/>
      <c r="K27" s="141"/>
    </row>
    <row r="28" spans="1:11" x14ac:dyDescent="0.2">
      <c r="A28" s="137">
        <v>2349454</v>
      </c>
      <c r="B28" s="10"/>
      <c r="C28" s="219" t="s">
        <v>107</v>
      </c>
      <c r="D28" s="220"/>
      <c r="E28" s="220"/>
      <c r="F28" s="220"/>
      <c r="G28" s="220"/>
      <c r="H28" s="220"/>
      <c r="I28" s="221"/>
      <c r="J28" s="137">
        <v>2137000</v>
      </c>
      <c r="K28" s="137">
        <v>2263220</v>
      </c>
    </row>
    <row r="29" spans="1:11" x14ac:dyDescent="0.2">
      <c r="A29" s="137">
        <v>1111643</v>
      </c>
      <c r="B29" s="10"/>
      <c r="C29" s="219" t="s">
        <v>391</v>
      </c>
      <c r="D29" s="220"/>
      <c r="E29" s="220"/>
      <c r="F29" s="220"/>
      <c r="G29" s="220"/>
      <c r="H29" s="220"/>
      <c r="I29" s="221"/>
      <c r="J29" s="137">
        <v>1138000</v>
      </c>
      <c r="K29" s="137">
        <v>1430732</v>
      </c>
    </row>
    <row r="30" spans="1:11" x14ac:dyDescent="0.2">
      <c r="A30" s="137">
        <v>16785396</v>
      </c>
      <c r="B30" s="10"/>
      <c r="C30" s="219" t="s">
        <v>6</v>
      </c>
      <c r="D30" s="220"/>
      <c r="E30" s="220"/>
      <c r="F30" s="220"/>
      <c r="G30" s="220"/>
      <c r="H30" s="220"/>
      <c r="I30" s="221"/>
      <c r="J30" s="137">
        <v>16757000</v>
      </c>
      <c r="K30" s="137">
        <v>19053190</v>
      </c>
    </row>
    <row r="31" spans="1:11" x14ac:dyDescent="0.2">
      <c r="A31" s="137">
        <v>16714121</v>
      </c>
      <c r="B31" s="10"/>
      <c r="C31" s="219" t="s">
        <v>257</v>
      </c>
      <c r="D31" s="220"/>
      <c r="E31" s="220"/>
      <c r="F31" s="220"/>
      <c r="G31" s="220"/>
      <c r="H31" s="220"/>
      <c r="I31" s="221"/>
      <c r="J31" s="137">
        <v>17783000</v>
      </c>
      <c r="K31" s="137">
        <v>19337725</v>
      </c>
    </row>
    <row r="32" spans="1:11" x14ac:dyDescent="0.2">
      <c r="A32" s="137">
        <v>1813739</v>
      </c>
      <c r="B32" s="10"/>
      <c r="C32" s="219" t="s">
        <v>108</v>
      </c>
      <c r="D32" s="220"/>
      <c r="E32" s="220"/>
      <c r="F32" s="220"/>
      <c r="G32" s="220"/>
      <c r="H32" s="220"/>
      <c r="I32" s="221"/>
      <c r="J32" s="137">
        <v>1770000</v>
      </c>
      <c r="K32" s="137">
        <v>1973830</v>
      </c>
    </row>
    <row r="33" spans="1:11" x14ac:dyDescent="0.2">
      <c r="A33" s="137">
        <v>4961434</v>
      </c>
      <c r="B33" s="10"/>
      <c r="C33" s="318" t="s">
        <v>375</v>
      </c>
      <c r="D33" s="318"/>
      <c r="E33" s="318"/>
      <c r="F33" s="318"/>
      <c r="G33" s="318"/>
      <c r="H33" s="318"/>
      <c r="I33" s="319"/>
      <c r="J33" s="137">
        <v>5259000</v>
      </c>
      <c r="K33" s="137">
        <v>5898788</v>
      </c>
    </row>
    <row r="34" spans="1:11" x14ac:dyDescent="0.2">
      <c r="A34" s="140">
        <f>SUM(A28:A33)</f>
        <v>43735787</v>
      </c>
      <c r="B34" s="276" t="s">
        <v>109</v>
      </c>
      <c r="C34" s="277"/>
      <c r="D34" s="277"/>
      <c r="E34" s="277"/>
      <c r="F34" s="277"/>
      <c r="G34" s="277"/>
      <c r="H34" s="277"/>
      <c r="I34" s="278"/>
      <c r="J34" s="140">
        <f>SUM(J28:J33)</f>
        <v>44844000</v>
      </c>
      <c r="K34" s="140">
        <f>SUM(K28:K33)</f>
        <v>49957485</v>
      </c>
    </row>
    <row r="35" spans="1:11" x14ac:dyDescent="0.2">
      <c r="A35" s="141"/>
      <c r="B35" s="65">
        <v>4</v>
      </c>
      <c r="C35" s="315" t="s">
        <v>30</v>
      </c>
      <c r="D35" s="316"/>
      <c r="E35" s="316"/>
      <c r="F35" s="316"/>
      <c r="G35" s="316"/>
      <c r="H35" s="316"/>
      <c r="I35" s="317"/>
      <c r="J35" s="141"/>
      <c r="K35" s="141"/>
    </row>
    <row r="36" spans="1:11" x14ac:dyDescent="0.2">
      <c r="A36" s="137">
        <v>23256</v>
      </c>
      <c r="B36" s="65"/>
      <c r="C36" s="219" t="s">
        <v>404</v>
      </c>
      <c r="D36" s="220"/>
      <c r="E36" s="220"/>
      <c r="F36" s="220"/>
      <c r="G36" s="220"/>
      <c r="H36" s="220"/>
      <c r="I36" s="221"/>
      <c r="J36" s="137">
        <v>31000</v>
      </c>
      <c r="K36" s="137">
        <v>31303</v>
      </c>
    </row>
    <row r="37" spans="1:11" ht="24.75" customHeight="1" x14ac:dyDescent="0.2">
      <c r="A37" s="137">
        <v>3893897</v>
      </c>
      <c r="B37" s="65"/>
      <c r="C37" s="320" t="s">
        <v>509</v>
      </c>
      <c r="D37" s="320"/>
      <c r="E37" s="320"/>
      <c r="F37" s="320"/>
      <c r="G37" s="320"/>
      <c r="H37" s="320"/>
      <c r="I37" s="321"/>
      <c r="J37" s="137">
        <v>9135000</v>
      </c>
      <c r="K37" s="137">
        <v>9283174</v>
      </c>
    </row>
    <row r="38" spans="1:11" x14ac:dyDescent="0.2">
      <c r="A38" s="139">
        <v>406463399</v>
      </c>
      <c r="B38" s="10"/>
      <c r="C38" s="219" t="s">
        <v>11</v>
      </c>
      <c r="D38" s="220"/>
      <c r="E38" s="220"/>
      <c r="F38" s="220"/>
      <c r="G38" s="220"/>
      <c r="H38" s="220"/>
      <c r="I38" s="221"/>
      <c r="J38" s="137">
        <v>435444000</v>
      </c>
      <c r="K38" s="139">
        <v>474487597</v>
      </c>
    </row>
    <row r="39" spans="1:11" x14ac:dyDescent="0.2">
      <c r="A39" s="137">
        <v>84286526</v>
      </c>
      <c r="B39" s="10"/>
      <c r="C39" s="219" t="s">
        <v>15</v>
      </c>
      <c r="D39" s="220"/>
      <c r="E39" s="220"/>
      <c r="F39" s="220"/>
      <c r="G39" s="220"/>
      <c r="H39" s="220"/>
      <c r="I39" s="221"/>
      <c r="J39" s="137">
        <v>91513000</v>
      </c>
      <c r="K39" s="137">
        <v>99420226</v>
      </c>
    </row>
    <row r="40" spans="1:11" x14ac:dyDescent="0.2">
      <c r="A40" s="137">
        <v>1797000</v>
      </c>
      <c r="B40" s="10"/>
      <c r="C40" s="11" t="s">
        <v>488</v>
      </c>
      <c r="D40" s="56"/>
      <c r="E40" s="56"/>
      <c r="F40" s="56"/>
      <c r="G40" s="56"/>
      <c r="H40" s="56"/>
      <c r="I40" s="75"/>
      <c r="J40" s="137">
        <v>1681000</v>
      </c>
      <c r="K40" s="137">
        <v>1681000</v>
      </c>
    </row>
    <row r="41" spans="1:11" x14ac:dyDescent="0.2">
      <c r="A41" s="137">
        <v>665059</v>
      </c>
      <c r="B41" s="10"/>
      <c r="C41" s="219" t="s">
        <v>18</v>
      </c>
      <c r="D41" s="220"/>
      <c r="E41" s="220"/>
      <c r="F41" s="220"/>
      <c r="G41" s="220"/>
      <c r="H41" s="220"/>
      <c r="I41" s="221"/>
      <c r="J41" s="137">
        <v>479000</v>
      </c>
      <c r="K41" s="137">
        <v>677923</v>
      </c>
    </row>
    <row r="42" spans="1:11" x14ac:dyDescent="0.2">
      <c r="A42" s="137">
        <v>34295737</v>
      </c>
      <c r="B42" s="10"/>
      <c r="C42" s="219" t="s">
        <v>20</v>
      </c>
      <c r="D42" s="220"/>
      <c r="E42" s="220"/>
      <c r="F42" s="220"/>
      <c r="G42" s="220"/>
      <c r="H42" s="220"/>
      <c r="I42" s="221"/>
      <c r="J42" s="137">
        <v>29567000</v>
      </c>
      <c r="K42" s="137">
        <v>34753132</v>
      </c>
    </row>
    <row r="43" spans="1:11" x14ac:dyDescent="0.2">
      <c r="A43" s="137">
        <v>1016353</v>
      </c>
      <c r="B43" s="10"/>
      <c r="C43" s="250" t="s">
        <v>361</v>
      </c>
      <c r="D43" s="250"/>
      <c r="E43" s="250"/>
      <c r="F43" s="250"/>
      <c r="G43" s="250"/>
      <c r="H43" s="250"/>
      <c r="I43" s="324"/>
      <c r="J43" s="137">
        <v>997000</v>
      </c>
      <c r="K43" s="137">
        <v>1537428</v>
      </c>
    </row>
    <row r="44" spans="1:11" x14ac:dyDescent="0.2">
      <c r="A44" s="138">
        <v>0</v>
      </c>
      <c r="B44" s="10"/>
      <c r="C44" s="22" t="s">
        <v>486</v>
      </c>
      <c r="D44" s="133"/>
      <c r="E44" s="133"/>
      <c r="F44" s="133"/>
      <c r="G44" s="133"/>
      <c r="H44" s="133"/>
      <c r="I44" s="134"/>
      <c r="J44" s="138">
        <v>0</v>
      </c>
      <c r="K44" s="137">
        <v>20612</v>
      </c>
    </row>
    <row r="45" spans="1:11" x14ac:dyDescent="0.2">
      <c r="A45" s="137">
        <v>50000</v>
      </c>
      <c r="B45" s="10"/>
      <c r="C45" s="250" t="s">
        <v>506</v>
      </c>
      <c r="D45" s="327"/>
      <c r="E45" s="327"/>
      <c r="F45" s="327"/>
      <c r="G45" s="327"/>
      <c r="H45" s="327"/>
      <c r="I45" s="328"/>
      <c r="J45" s="137">
        <v>50000</v>
      </c>
      <c r="K45" s="137">
        <v>351367</v>
      </c>
    </row>
    <row r="46" spans="1:11" x14ac:dyDescent="0.2">
      <c r="A46" s="138">
        <v>0</v>
      </c>
      <c r="B46" s="10"/>
      <c r="C46" s="22" t="s">
        <v>537</v>
      </c>
      <c r="D46" s="135"/>
      <c r="E46" s="135"/>
      <c r="F46" s="135"/>
      <c r="G46" s="135"/>
      <c r="H46" s="135"/>
      <c r="I46" s="136"/>
      <c r="J46" s="138">
        <v>0</v>
      </c>
      <c r="K46" s="137">
        <v>269115</v>
      </c>
    </row>
    <row r="47" spans="1:11" x14ac:dyDescent="0.2">
      <c r="A47" s="137">
        <v>189377</v>
      </c>
      <c r="B47" s="10"/>
      <c r="C47" s="325" t="s">
        <v>365</v>
      </c>
      <c r="D47" s="325"/>
      <c r="E47" s="325"/>
      <c r="F47" s="325"/>
      <c r="G47" s="325"/>
      <c r="H47" s="325"/>
      <c r="I47" s="326"/>
      <c r="J47" s="137">
        <v>150000</v>
      </c>
      <c r="K47" s="137">
        <v>173690</v>
      </c>
    </row>
    <row r="48" spans="1:11" x14ac:dyDescent="0.2">
      <c r="A48" s="137">
        <v>27217639</v>
      </c>
      <c r="B48" s="10"/>
      <c r="C48" s="219" t="s">
        <v>392</v>
      </c>
      <c r="D48" s="220"/>
      <c r="E48" s="220"/>
      <c r="F48" s="220"/>
      <c r="G48" s="220"/>
      <c r="H48" s="220"/>
      <c r="I48" s="221"/>
      <c r="J48" s="137">
        <v>34725720</v>
      </c>
      <c r="K48" s="137">
        <v>31302138</v>
      </c>
    </row>
    <row r="49" spans="1:11" x14ac:dyDescent="0.2">
      <c r="A49" s="140">
        <f>SUM(A36:A48)</f>
        <v>559898243</v>
      </c>
      <c r="B49" s="276" t="s">
        <v>32</v>
      </c>
      <c r="C49" s="322"/>
      <c r="D49" s="322"/>
      <c r="E49" s="322"/>
      <c r="F49" s="322"/>
      <c r="G49" s="322"/>
      <c r="H49" s="322"/>
      <c r="I49" s="323"/>
      <c r="J49" s="140">
        <f>SUM(J36:J48)</f>
        <v>603772720</v>
      </c>
      <c r="K49" s="140">
        <f>SUM(K36:K48)</f>
        <v>653988705</v>
      </c>
    </row>
    <row r="50" spans="1:11" x14ac:dyDescent="0.2">
      <c r="A50" s="142"/>
      <c r="B50" s="8"/>
      <c r="C50" s="8"/>
      <c r="D50" s="8"/>
      <c r="E50" s="8"/>
      <c r="F50" s="8"/>
      <c r="G50" s="8"/>
      <c r="H50" s="8"/>
      <c r="I50" s="8"/>
      <c r="J50" s="142"/>
      <c r="K50" s="142"/>
    </row>
    <row r="51" spans="1:11" x14ac:dyDescent="0.2">
      <c r="A51" s="142"/>
      <c r="B51" s="8"/>
      <c r="C51" s="8"/>
      <c r="D51" s="8"/>
      <c r="E51" s="8"/>
      <c r="F51" s="8"/>
      <c r="G51" s="8"/>
      <c r="H51" s="8"/>
      <c r="I51" s="8"/>
      <c r="J51" s="142"/>
      <c r="K51" s="142"/>
    </row>
    <row r="52" spans="1:11" x14ac:dyDescent="0.2">
      <c r="A52" s="142"/>
      <c r="B52" s="8"/>
      <c r="C52" s="8"/>
      <c r="D52" s="8"/>
      <c r="E52" s="8"/>
      <c r="F52" s="8"/>
      <c r="G52" s="8"/>
      <c r="H52" s="8"/>
      <c r="I52" s="8"/>
      <c r="J52" s="142"/>
      <c r="K52" s="142"/>
    </row>
    <row r="53" spans="1:11" x14ac:dyDescent="0.2">
      <c r="A53" s="142"/>
      <c r="B53" s="8"/>
      <c r="C53" s="8"/>
      <c r="D53" s="8"/>
      <c r="E53" s="8"/>
      <c r="F53" s="8"/>
      <c r="G53" s="8"/>
      <c r="H53" s="8"/>
      <c r="I53" s="8"/>
      <c r="J53" s="142"/>
      <c r="K53" s="142"/>
    </row>
    <row r="54" spans="1:11" x14ac:dyDescent="0.2">
      <c r="A54" s="142"/>
      <c r="B54" s="8"/>
      <c r="C54" s="8"/>
      <c r="D54" s="8"/>
      <c r="E54" s="8"/>
      <c r="F54" s="8"/>
      <c r="G54" s="8"/>
      <c r="H54" s="8"/>
      <c r="I54" s="8"/>
      <c r="J54" s="142"/>
      <c r="K54" s="142"/>
    </row>
    <row r="55" spans="1:11" x14ac:dyDescent="0.2">
      <c r="A55" s="142"/>
      <c r="B55" s="8"/>
      <c r="C55" s="8"/>
      <c r="D55" s="8"/>
      <c r="E55" s="8"/>
      <c r="F55" s="8"/>
      <c r="G55" s="8"/>
      <c r="H55" s="8"/>
      <c r="I55" s="8"/>
      <c r="J55" s="142"/>
      <c r="K55" s="142"/>
    </row>
    <row r="56" spans="1:11" x14ac:dyDescent="0.2">
      <c r="A56" s="142"/>
      <c r="B56" s="8"/>
      <c r="C56" s="8"/>
      <c r="D56" s="8"/>
      <c r="E56" s="8"/>
      <c r="F56" s="8"/>
      <c r="G56" s="8"/>
      <c r="H56" s="8"/>
      <c r="I56" s="8"/>
      <c r="J56" s="142"/>
      <c r="K56" s="142"/>
    </row>
    <row r="57" spans="1:11" x14ac:dyDescent="0.2">
      <c r="A57" s="142"/>
      <c r="B57" s="8"/>
      <c r="C57" s="8"/>
      <c r="D57" s="8"/>
      <c r="E57" s="8"/>
      <c r="F57" s="8"/>
      <c r="G57" s="8"/>
      <c r="H57" s="8"/>
      <c r="I57" s="8"/>
      <c r="J57" s="142"/>
      <c r="K57" s="142"/>
    </row>
    <row r="58" spans="1:11" x14ac:dyDescent="0.2">
      <c r="A58" s="143"/>
      <c r="B58" s="20"/>
      <c r="C58" s="20"/>
      <c r="D58" s="20"/>
      <c r="E58" s="20"/>
      <c r="F58" s="20"/>
      <c r="G58" s="20"/>
      <c r="H58" s="20"/>
      <c r="I58" s="20"/>
      <c r="J58" s="143"/>
      <c r="K58" s="143"/>
    </row>
    <row r="59" spans="1:11" x14ac:dyDescent="0.2">
      <c r="A59" s="248" t="s">
        <v>282</v>
      </c>
      <c r="B59" s="248"/>
      <c r="C59" s="235"/>
      <c r="D59" s="235"/>
      <c r="E59" s="235"/>
      <c r="F59" s="11"/>
      <c r="G59" s="20"/>
      <c r="H59" s="11"/>
      <c r="I59" s="11"/>
      <c r="J59" s="18"/>
      <c r="K59" s="18"/>
    </row>
    <row r="60" spans="1:11" ht="15.75" x14ac:dyDescent="0.25">
      <c r="A60" s="262" t="s">
        <v>281</v>
      </c>
      <c r="B60" s="262"/>
      <c r="C60" s="262"/>
      <c r="D60" s="262"/>
      <c r="E60" s="262"/>
      <c r="F60" s="262"/>
      <c r="G60" s="262"/>
      <c r="H60" s="262"/>
      <c r="I60" s="262"/>
      <c r="J60" s="262"/>
      <c r="K60" s="262"/>
    </row>
    <row r="61" spans="1:11" ht="15.75" x14ac:dyDescent="0.25">
      <c r="A61" s="262" t="s">
        <v>538</v>
      </c>
      <c r="B61" s="262"/>
      <c r="C61" s="262"/>
      <c r="D61" s="262"/>
      <c r="E61" s="262"/>
      <c r="F61" s="262"/>
      <c r="G61" s="262"/>
      <c r="H61" s="262"/>
      <c r="I61" s="262"/>
      <c r="J61" s="262"/>
      <c r="K61" s="262"/>
    </row>
    <row r="62" spans="1:11" x14ac:dyDescent="0.2">
      <c r="A62" s="142"/>
      <c r="B62" s="8"/>
      <c r="C62" s="8"/>
      <c r="D62" s="8"/>
      <c r="E62" s="8"/>
      <c r="F62" s="8"/>
      <c r="G62" s="8"/>
      <c r="H62" s="8"/>
      <c r="I62" s="8"/>
      <c r="J62" s="253" t="s">
        <v>9</v>
      </c>
      <c r="K62" s="253"/>
    </row>
    <row r="63" spans="1:11" x14ac:dyDescent="0.2">
      <c r="A63" s="202" t="s">
        <v>504</v>
      </c>
      <c r="B63" s="205" t="s">
        <v>0</v>
      </c>
      <c r="C63" s="206"/>
      <c r="D63" s="206"/>
      <c r="E63" s="206"/>
      <c r="F63" s="206"/>
      <c r="G63" s="206"/>
      <c r="H63" s="206"/>
      <c r="I63" s="207"/>
      <c r="J63" s="214" t="s">
        <v>518</v>
      </c>
      <c r="K63" s="215"/>
    </row>
    <row r="64" spans="1:11" x14ac:dyDescent="0.2">
      <c r="A64" s="203"/>
      <c r="B64" s="208"/>
      <c r="C64" s="209"/>
      <c r="D64" s="209"/>
      <c r="E64" s="209"/>
      <c r="F64" s="209"/>
      <c r="G64" s="209"/>
      <c r="H64" s="209"/>
      <c r="I64" s="210"/>
      <c r="J64" s="216" t="s">
        <v>266</v>
      </c>
      <c r="K64" s="202" t="s">
        <v>539</v>
      </c>
    </row>
    <row r="65" spans="1:11" ht="19.5" customHeight="1" x14ac:dyDescent="0.2">
      <c r="A65" s="296"/>
      <c r="B65" s="211"/>
      <c r="C65" s="212"/>
      <c r="D65" s="212"/>
      <c r="E65" s="212"/>
      <c r="F65" s="212"/>
      <c r="G65" s="212"/>
      <c r="H65" s="212"/>
      <c r="I65" s="213"/>
      <c r="J65" s="217"/>
      <c r="K65" s="218"/>
    </row>
    <row r="66" spans="1:11" x14ac:dyDescent="0.2">
      <c r="A66" s="141"/>
      <c r="B66" s="65">
        <v>5</v>
      </c>
      <c r="C66" s="315" t="s">
        <v>33</v>
      </c>
      <c r="D66" s="316"/>
      <c r="E66" s="316"/>
      <c r="F66" s="316"/>
      <c r="G66" s="316"/>
      <c r="H66" s="316"/>
      <c r="I66" s="317"/>
      <c r="J66" s="141"/>
      <c r="K66" s="141"/>
    </row>
    <row r="67" spans="1:11" x14ac:dyDescent="0.2">
      <c r="A67" s="137">
        <v>195488207</v>
      </c>
      <c r="B67" s="10"/>
      <c r="C67" s="219" t="s">
        <v>10</v>
      </c>
      <c r="D67" s="220"/>
      <c r="E67" s="220"/>
      <c r="F67" s="220"/>
      <c r="G67" s="220"/>
      <c r="H67" s="220"/>
      <c r="I67" s="221"/>
      <c r="J67" s="137">
        <v>191668000</v>
      </c>
      <c r="K67" s="137">
        <v>219244776</v>
      </c>
    </row>
    <row r="68" spans="1:11" x14ac:dyDescent="0.2">
      <c r="A68" s="137">
        <v>3999533</v>
      </c>
      <c r="B68" s="10"/>
      <c r="C68" s="219" t="s">
        <v>503</v>
      </c>
      <c r="D68" s="220"/>
      <c r="E68" s="220"/>
      <c r="F68" s="220"/>
      <c r="G68" s="220"/>
      <c r="H68" s="220"/>
      <c r="I68" s="221"/>
      <c r="J68" s="138">
        <v>0</v>
      </c>
      <c r="K68" s="137">
        <v>4536015</v>
      </c>
    </row>
    <row r="69" spans="1:11" x14ac:dyDescent="0.2">
      <c r="A69" s="140">
        <f>SUM(A67:A68)</f>
        <v>199487740</v>
      </c>
      <c r="B69" s="276" t="s">
        <v>57</v>
      </c>
      <c r="C69" s="277"/>
      <c r="D69" s="277"/>
      <c r="E69" s="277"/>
      <c r="F69" s="277"/>
      <c r="G69" s="277"/>
      <c r="H69" s="277"/>
      <c r="I69" s="278"/>
      <c r="J69" s="140">
        <f>SUM(J67)</f>
        <v>191668000</v>
      </c>
      <c r="K69" s="140">
        <f>SUM(K67:K68)</f>
        <v>223780791</v>
      </c>
    </row>
    <row r="70" spans="1:11" x14ac:dyDescent="0.2">
      <c r="A70" s="23"/>
      <c r="B70" s="64">
        <v>6</v>
      </c>
      <c r="C70" s="313" t="s">
        <v>34</v>
      </c>
      <c r="D70" s="313"/>
      <c r="E70" s="313"/>
      <c r="F70" s="313"/>
      <c r="G70" s="313"/>
      <c r="H70" s="313"/>
      <c r="I70" s="314"/>
      <c r="J70" s="6"/>
      <c r="K70" s="23"/>
    </row>
    <row r="71" spans="1:11" x14ac:dyDescent="0.2">
      <c r="A71" s="137">
        <v>41213435</v>
      </c>
      <c r="B71" s="10"/>
      <c r="C71" s="219" t="s">
        <v>380</v>
      </c>
      <c r="D71" s="220"/>
      <c r="E71" s="220"/>
      <c r="F71" s="220"/>
      <c r="G71" s="220"/>
      <c r="H71" s="220"/>
      <c r="I71" s="221"/>
      <c r="J71" s="137">
        <v>39697000</v>
      </c>
      <c r="K71" s="137">
        <v>41230427</v>
      </c>
    </row>
    <row r="72" spans="1:11" x14ac:dyDescent="0.2">
      <c r="A72" s="137">
        <v>2824744</v>
      </c>
      <c r="B72" s="10"/>
      <c r="C72" s="219" t="s">
        <v>14</v>
      </c>
      <c r="D72" s="220"/>
      <c r="E72" s="220"/>
      <c r="F72" s="220"/>
      <c r="G72" s="220"/>
      <c r="H72" s="220"/>
      <c r="I72" s="221"/>
      <c r="J72" s="137">
        <v>2721000</v>
      </c>
      <c r="K72" s="137">
        <v>3090466</v>
      </c>
    </row>
    <row r="73" spans="1:11" x14ac:dyDescent="0.2">
      <c r="A73" s="137">
        <v>37127494</v>
      </c>
      <c r="B73" s="10"/>
      <c r="C73" s="219" t="s">
        <v>110</v>
      </c>
      <c r="D73" s="220"/>
      <c r="E73" s="220"/>
      <c r="F73" s="220"/>
      <c r="G73" s="220"/>
      <c r="H73" s="220"/>
      <c r="I73" s="221"/>
      <c r="J73" s="137">
        <v>1055000</v>
      </c>
      <c r="K73" s="137">
        <v>18784583</v>
      </c>
    </row>
    <row r="74" spans="1:11" x14ac:dyDescent="0.2">
      <c r="A74" s="137">
        <v>4524356</v>
      </c>
      <c r="B74" s="10"/>
      <c r="C74" s="219" t="s">
        <v>420</v>
      </c>
      <c r="D74" s="220"/>
      <c r="E74" s="220"/>
      <c r="F74" s="220"/>
      <c r="G74" s="220"/>
      <c r="H74" s="220"/>
      <c r="I74" s="221"/>
      <c r="J74" s="138">
        <v>0</v>
      </c>
      <c r="K74" s="137">
        <v>5661333</v>
      </c>
    </row>
    <row r="75" spans="1:11" x14ac:dyDescent="0.2">
      <c r="A75" s="137">
        <v>232358381</v>
      </c>
      <c r="B75" s="10"/>
      <c r="C75" s="219" t="s">
        <v>111</v>
      </c>
      <c r="D75" s="220"/>
      <c r="E75" s="220"/>
      <c r="F75" s="220"/>
      <c r="G75" s="220"/>
      <c r="H75" s="220"/>
      <c r="I75" s="221"/>
      <c r="J75" s="137">
        <v>57000000</v>
      </c>
      <c r="K75" s="137">
        <v>168553211</v>
      </c>
    </row>
    <row r="76" spans="1:11" x14ac:dyDescent="0.2">
      <c r="A76" s="137">
        <v>7648337</v>
      </c>
      <c r="B76" s="10"/>
      <c r="C76" s="219" t="s">
        <v>112</v>
      </c>
      <c r="D76" s="220"/>
      <c r="E76" s="220"/>
      <c r="F76" s="220"/>
      <c r="G76" s="220"/>
      <c r="H76" s="220"/>
      <c r="I76" s="221"/>
      <c r="J76" s="137">
        <v>9500000</v>
      </c>
      <c r="K76" s="137">
        <v>11420715</v>
      </c>
    </row>
    <row r="77" spans="1:11" x14ac:dyDescent="0.2">
      <c r="A77" s="137">
        <v>9372052</v>
      </c>
      <c r="B77" s="10"/>
      <c r="C77" s="325" t="s">
        <v>393</v>
      </c>
      <c r="D77" s="325"/>
      <c r="E77" s="325"/>
      <c r="F77" s="325"/>
      <c r="G77" s="325"/>
      <c r="H77" s="325"/>
      <c r="I77" s="326"/>
      <c r="J77" s="137">
        <v>7362280</v>
      </c>
      <c r="K77" s="137">
        <v>11089802</v>
      </c>
    </row>
    <row r="78" spans="1:11" x14ac:dyDescent="0.2">
      <c r="A78" s="140">
        <f>SUM(A71:A77)</f>
        <v>335068799</v>
      </c>
      <c r="B78" s="276" t="s">
        <v>113</v>
      </c>
      <c r="C78" s="277"/>
      <c r="D78" s="277"/>
      <c r="E78" s="277"/>
      <c r="F78" s="277"/>
      <c r="G78" s="277"/>
      <c r="H78" s="277"/>
      <c r="I78" s="278"/>
      <c r="J78" s="140">
        <f>SUM(J71:J77)</f>
        <v>117335280</v>
      </c>
      <c r="K78" s="140">
        <f>SUM(K71:K77)</f>
        <v>259830537</v>
      </c>
    </row>
    <row r="79" spans="1:11" x14ac:dyDescent="0.2">
      <c r="A79" s="141"/>
      <c r="B79" s="65">
        <v>7</v>
      </c>
      <c r="C79" s="315" t="s">
        <v>36</v>
      </c>
      <c r="D79" s="316"/>
      <c r="E79" s="316"/>
      <c r="F79" s="316"/>
      <c r="G79" s="316"/>
      <c r="H79" s="316"/>
      <c r="I79" s="317"/>
      <c r="J79" s="141"/>
      <c r="K79" s="141"/>
    </row>
    <row r="80" spans="1:11" x14ac:dyDescent="0.2">
      <c r="A80" s="137">
        <v>53124025</v>
      </c>
      <c r="B80" s="10"/>
      <c r="C80" s="219" t="s">
        <v>37</v>
      </c>
      <c r="D80" s="220"/>
      <c r="E80" s="220"/>
      <c r="F80" s="220"/>
      <c r="G80" s="220"/>
      <c r="H80" s="220"/>
      <c r="I80" s="221"/>
      <c r="J80" s="137">
        <v>19087000</v>
      </c>
      <c r="K80" s="137">
        <v>53106032</v>
      </c>
    </row>
    <row r="81" spans="1:11" x14ac:dyDescent="0.2">
      <c r="A81" s="137">
        <v>13066437</v>
      </c>
      <c r="B81" s="10"/>
      <c r="C81" s="219" t="s">
        <v>540</v>
      </c>
      <c r="D81" s="220"/>
      <c r="E81" s="220"/>
      <c r="F81" s="220"/>
      <c r="G81" s="220"/>
      <c r="H81" s="220"/>
      <c r="I81" s="221"/>
      <c r="J81" s="137">
        <v>17051000</v>
      </c>
      <c r="K81" s="137">
        <v>18961351</v>
      </c>
    </row>
    <row r="82" spans="1:11" x14ac:dyDescent="0.2">
      <c r="A82" s="137">
        <v>72842743</v>
      </c>
      <c r="B82" s="10"/>
      <c r="C82" s="219" t="s">
        <v>541</v>
      </c>
      <c r="D82" s="220"/>
      <c r="E82" s="220"/>
      <c r="F82" s="220"/>
      <c r="G82" s="220"/>
      <c r="H82" s="220"/>
      <c r="I82" s="221"/>
      <c r="J82" s="137">
        <v>23462000</v>
      </c>
      <c r="K82" s="137">
        <v>81790804</v>
      </c>
    </row>
    <row r="83" spans="1:11" x14ac:dyDescent="0.2">
      <c r="A83" s="137"/>
      <c r="B83" s="10"/>
      <c r="C83" s="227" t="s">
        <v>521</v>
      </c>
      <c r="D83" s="227"/>
      <c r="E83" s="227"/>
      <c r="F83" s="227"/>
      <c r="G83" s="227"/>
      <c r="H83" s="227"/>
      <c r="I83" s="228"/>
      <c r="K83" s="137"/>
    </row>
    <row r="84" spans="1:11" x14ac:dyDescent="0.2">
      <c r="A84" s="137">
        <v>39843004</v>
      </c>
      <c r="B84" s="10"/>
      <c r="C84" s="227" t="s">
        <v>394</v>
      </c>
      <c r="D84" s="227"/>
      <c r="E84" s="227"/>
      <c r="F84" s="227"/>
      <c r="G84" s="227"/>
      <c r="H84" s="227"/>
      <c r="I84" s="228"/>
      <c r="J84" s="137">
        <v>35671000</v>
      </c>
      <c r="K84" s="137">
        <v>44960090</v>
      </c>
    </row>
    <row r="85" spans="1:11" x14ac:dyDescent="0.2">
      <c r="A85" s="137"/>
      <c r="B85" s="10"/>
      <c r="C85" s="227" t="s">
        <v>521</v>
      </c>
      <c r="D85" s="227"/>
      <c r="E85" s="227"/>
      <c r="F85" s="227"/>
      <c r="G85" s="227"/>
      <c r="H85" s="227"/>
      <c r="I85" s="228"/>
      <c r="K85" s="137"/>
    </row>
    <row r="86" spans="1:11" x14ac:dyDescent="0.2">
      <c r="A86" s="137">
        <v>2022751</v>
      </c>
      <c r="B86" s="10"/>
      <c r="C86" s="227" t="s">
        <v>580</v>
      </c>
      <c r="D86" s="227"/>
      <c r="E86" s="227"/>
      <c r="F86" s="227"/>
      <c r="G86" s="227"/>
      <c r="H86" s="227"/>
      <c r="I86" s="228"/>
      <c r="J86" s="137">
        <v>3025544</v>
      </c>
      <c r="K86" s="137">
        <v>3204384</v>
      </c>
    </row>
    <row r="87" spans="1:11" x14ac:dyDescent="0.2">
      <c r="A87" s="137"/>
      <c r="B87" s="10"/>
      <c r="C87" s="227" t="s">
        <v>521</v>
      </c>
      <c r="D87" s="227"/>
      <c r="E87" s="227"/>
      <c r="F87" s="227"/>
      <c r="G87" s="227"/>
      <c r="H87" s="227"/>
      <c r="I87" s="228"/>
      <c r="K87" s="137"/>
    </row>
    <row r="88" spans="1:11" x14ac:dyDescent="0.2">
      <c r="A88" s="137">
        <v>1502283</v>
      </c>
      <c r="B88" s="10"/>
      <c r="C88" s="227" t="s">
        <v>395</v>
      </c>
      <c r="D88" s="227"/>
      <c r="E88" s="227"/>
      <c r="F88" s="227"/>
      <c r="G88" s="227"/>
      <c r="H88" s="227"/>
      <c r="I88" s="228"/>
      <c r="J88" s="137">
        <v>1611456</v>
      </c>
      <c r="K88" s="137">
        <v>1756093</v>
      </c>
    </row>
    <row r="89" spans="1:11" x14ac:dyDescent="0.2">
      <c r="A89" s="137">
        <v>34858963</v>
      </c>
      <c r="B89" s="10"/>
      <c r="C89" s="219" t="s">
        <v>17</v>
      </c>
      <c r="D89" s="220"/>
      <c r="E89" s="220"/>
      <c r="F89" s="220"/>
      <c r="G89" s="220"/>
      <c r="H89" s="220"/>
      <c r="I89" s="221"/>
      <c r="J89" s="137">
        <v>35718000</v>
      </c>
      <c r="K89" s="137">
        <v>41557396</v>
      </c>
    </row>
    <row r="90" spans="1:11" x14ac:dyDescent="0.2">
      <c r="A90" s="137">
        <v>507508</v>
      </c>
      <c r="B90" s="10"/>
      <c r="C90" s="219" t="s">
        <v>102</v>
      </c>
      <c r="D90" s="220"/>
      <c r="E90" s="220"/>
      <c r="F90" s="220"/>
      <c r="G90" s="220"/>
      <c r="H90" s="220"/>
      <c r="I90" s="221"/>
      <c r="J90" s="137">
        <v>471000</v>
      </c>
      <c r="K90" s="137">
        <v>763464</v>
      </c>
    </row>
    <row r="91" spans="1:11" x14ac:dyDescent="0.2">
      <c r="A91" s="140">
        <f>SUM(A80:A90)</f>
        <v>217767714</v>
      </c>
      <c r="B91" s="276" t="s">
        <v>39</v>
      </c>
      <c r="C91" s="322"/>
      <c r="D91" s="322"/>
      <c r="E91" s="322"/>
      <c r="F91" s="322"/>
      <c r="G91" s="322"/>
      <c r="H91" s="322"/>
      <c r="I91" s="323"/>
      <c r="J91" s="140">
        <f>SUM(J80:J90)</f>
        <v>136097000</v>
      </c>
      <c r="K91" s="140">
        <f>SUM(K80:K90)</f>
        <v>246099614</v>
      </c>
    </row>
    <row r="92" spans="1:11" x14ac:dyDescent="0.2">
      <c r="A92" s="141"/>
      <c r="B92" s="65">
        <v>8</v>
      </c>
      <c r="C92" s="315" t="s">
        <v>114</v>
      </c>
      <c r="D92" s="316"/>
      <c r="E92" s="316"/>
      <c r="F92" s="316"/>
      <c r="G92" s="316"/>
      <c r="H92" s="316"/>
      <c r="I92" s="317"/>
      <c r="J92" s="141"/>
      <c r="K92" s="141"/>
    </row>
    <row r="93" spans="1:11" x14ac:dyDescent="0.2">
      <c r="A93" s="141"/>
      <c r="B93" s="65"/>
      <c r="C93" s="329" t="s">
        <v>397</v>
      </c>
      <c r="D93" s="209"/>
      <c r="E93" s="209"/>
      <c r="F93" s="209"/>
      <c r="G93" s="209"/>
      <c r="H93" s="209"/>
      <c r="I93" s="210"/>
      <c r="J93" s="141"/>
      <c r="K93" s="141"/>
    </row>
    <row r="94" spans="1:11" x14ac:dyDescent="0.2">
      <c r="A94" s="145">
        <v>1397706</v>
      </c>
      <c r="B94" s="65"/>
      <c r="C94" s="329" t="s">
        <v>396</v>
      </c>
      <c r="D94" s="209"/>
      <c r="E94" s="209"/>
      <c r="F94" s="209"/>
      <c r="G94" s="209"/>
      <c r="H94" s="209"/>
      <c r="I94" s="210"/>
      <c r="J94" s="145">
        <v>1218000</v>
      </c>
      <c r="K94" s="145">
        <v>1355859</v>
      </c>
    </row>
    <row r="95" spans="1:11" x14ac:dyDescent="0.2">
      <c r="A95" s="145">
        <v>17713664</v>
      </c>
      <c r="B95" s="50"/>
      <c r="C95" s="329" t="s">
        <v>7</v>
      </c>
      <c r="D95" s="209"/>
      <c r="E95" s="209"/>
      <c r="F95" s="209"/>
      <c r="G95" s="209"/>
      <c r="H95" s="209"/>
      <c r="I95" s="210"/>
      <c r="J95" s="145">
        <v>15879000</v>
      </c>
      <c r="K95" s="145">
        <v>24368552</v>
      </c>
    </row>
    <row r="96" spans="1:11" x14ac:dyDescent="0.2">
      <c r="A96" s="145">
        <v>6720842</v>
      </c>
      <c r="B96" s="50"/>
      <c r="C96" s="329" t="s">
        <v>398</v>
      </c>
      <c r="D96" s="209"/>
      <c r="E96" s="209"/>
      <c r="F96" s="209"/>
      <c r="G96" s="209"/>
      <c r="H96" s="209"/>
      <c r="I96" s="210"/>
      <c r="J96" s="145">
        <v>3780000</v>
      </c>
      <c r="K96" s="145">
        <v>4485039</v>
      </c>
    </row>
    <row r="97" spans="1:11" x14ac:dyDescent="0.2">
      <c r="A97" s="145">
        <v>536716</v>
      </c>
      <c r="B97" s="50"/>
      <c r="C97" s="329" t="s">
        <v>542</v>
      </c>
      <c r="D97" s="209"/>
      <c r="E97" s="209"/>
      <c r="F97" s="209"/>
      <c r="G97" s="209"/>
      <c r="H97" s="209"/>
      <c r="I97" s="210"/>
      <c r="J97" s="145">
        <v>515000</v>
      </c>
      <c r="K97" s="145">
        <v>551932</v>
      </c>
    </row>
    <row r="98" spans="1:11" x14ac:dyDescent="0.2">
      <c r="A98" s="145">
        <v>1625127</v>
      </c>
      <c r="B98" s="50"/>
      <c r="C98" s="330" t="s">
        <v>513</v>
      </c>
      <c r="D98" s="209"/>
      <c r="E98" s="209"/>
      <c r="F98" s="209"/>
      <c r="G98" s="209"/>
      <c r="H98" s="209"/>
      <c r="I98" s="210"/>
      <c r="J98" s="145">
        <v>270000</v>
      </c>
      <c r="K98" s="145">
        <v>1126059</v>
      </c>
    </row>
    <row r="99" spans="1:11" x14ac:dyDescent="0.2">
      <c r="A99" s="145">
        <v>10311277</v>
      </c>
      <c r="B99" s="50"/>
      <c r="C99" s="329" t="s">
        <v>465</v>
      </c>
      <c r="D99" s="209"/>
      <c r="E99" s="209"/>
      <c r="F99" s="209"/>
      <c r="G99" s="209"/>
      <c r="H99" s="209"/>
      <c r="I99" s="210"/>
      <c r="J99" s="145">
        <v>8836000</v>
      </c>
      <c r="K99" s="145">
        <v>11809110</v>
      </c>
    </row>
    <row r="100" spans="1:11" x14ac:dyDescent="0.2">
      <c r="A100" s="145">
        <v>16135454</v>
      </c>
      <c r="B100" s="50"/>
      <c r="C100" s="329" t="s">
        <v>258</v>
      </c>
      <c r="D100" s="209"/>
      <c r="E100" s="209"/>
      <c r="F100" s="209"/>
      <c r="G100" s="209"/>
      <c r="H100" s="209"/>
      <c r="I100" s="210"/>
      <c r="J100" s="145">
        <v>13942000</v>
      </c>
      <c r="K100" s="145">
        <v>19006921</v>
      </c>
    </row>
    <row r="101" spans="1:11" x14ac:dyDescent="0.2">
      <c r="A101" s="145">
        <v>1538531</v>
      </c>
      <c r="B101" s="50"/>
      <c r="C101" s="79" t="s">
        <v>457</v>
      </c>
      <c r="D101" s="21"/>
      <c r="E101" s="21"/>
      <c r="F101" s="21"/>
      <c r="G101" s="21"/>
      <c r="H101" s="21"/>
      <c r="I101" s="83"/>
      <c r="J101" s="145">
        <v>1464000</v>
      </c>
      <c r="K101" s="145">
        <v>1890711</v>
      </c>
    </row>
    <row r="102" spans="1:11" x14ac:dyDescent="0.2">
      <c r="A102" s="140">
        <f>SUM(A94:A101)</f>
        <v>55979317</v>
      </c>
      <c r="B102" s="331" t="s">
        <v>115</v>
      </c>
      <c r="C102" s="332"/>
      <c r="D102" s="332"/>
      <c r="E102" s="332"/>
      <c r="F102" s="332"/>
      <c r="G102" s="332"/>
      <c r="H102" s="332"/>
      <c r="I102" s="333"/>
      <c r="J102" s="140">
        <f>SUM(J94:J101)</f>
        <v>45904000</v>
      </c>
      <c r="K102" s="140">
        <f>SUM(K94:K101)</f>
        <v>64594183</v>
      </c>
    </row>
    <row r="103" spans="1:11" x14ac:dyDescent="0.2">
      <c r="A103" s="141"/>
      <c r="B103" s="65">
        <v>9</v>
      </c>
      <c r="C103" s="315" t="s">
        <v>116</v>
      </c>
      <c r="D103" s="316"/>
      <c r="E103" s="316"/>
      <c r="F103" s="316"/>
      <c r="G103" s="316"/>
      <c r="H103" s="316"/>
      <c r="I103" s="317"/>
      <c r="J103" s="141"/>
      <c r="K103" s="141"/>
    </row>
    <row r="104" spans="1:11" x14ac:dyDescent="0.2">
      <c r="A104" s="145">
        <v>3794293</v>
      </c>
      <c r="B104" s="50"/>
      <c r="C104" s="329" t="s">
        <v>259</v>
      </c>
      <c r="D104" s="209"/>
      <c r="E104" s="209"/>
      <c r="F104" s="209"/>
      <c r="G104" s="209"/>
      <c r="H104" s="209"/>
      <c r="I104" s="210"/>
      <c r="J104" s="145">
        <v>3896000</v>
      </c>
      <c r="K104" s="145">
        <v>3596152</v>
      </c>
    </row>
    <row r="105" spans="1:11" x14ac:dyDescent="0.2">
      <c r="A105" s="145">
        <v>2382063</v>
      </c>
      <c r="B105" s="50"/>
      <c r="C105" s="329" t="s">
        <v>543</v>
      </c>
      <c r="D105" s="209"/>
      <c r="E105" s="209"/>
      <c r="F105" s="209"/>
      <c r="G105" s="209"/>
      <c r="H105" s="209"/>
      <c r="I105" s="210"/>
      <c r="J105" s="138">
        <v>0</v>
      </c>
      <c r="K105" s="138">
        <v>0</v>
      </c>
    </row>
    <row r="106" spans="1:11" x14ac:dyDescent="0.2">
      <c r="A106" s="140">
        <f>SUM(A104:A105)</f>
        <v>6176356</v>
      </c>
      <c r="B106" s="331" t="s">
        <v>117</v>
      </c>
      <c r="C106" s="332"/>
      <c r="D106" s="332"/>
      <c r="E106" s="332"/>
      <c r="F106" s="332"/>
      <c r="G106" s="332"/>
      <c r="H106" s="332"/>
      <c r="I106" s="333"/>
      <c r="J106" s="140">
        <f>SUM(J104:J105)</f>
        <v>3896000</v>
      </c>
      <c r="K106" s="140">
        <f>SUM(K104:K105)</f>
        <v>3596152</v>
      </c>
    </row>
    <row r="107" spans="1:11" x14ac:dyDescent="0.2">
      <c r="A107" s="52"/>
      <c r="B107" s="52"/>
      <c r="C107" s="33"/>
      <c r="D107" s="33"/>
      <c r="E107" s="33"/>
      <c r="F107" s="33"/>
      <c r="G107" s="33"/>
      <c r="H107" s="33"/>
      <c r="I107" s="33"/>
      <c r="J107" s="52"/>
      <c r="K107" s="52"/>
    </row>
    <row r="108" spans="1:11" x14ac:dyDescent="0.2">
      <c r="A108" s="52"/>
      <c r="B108" s="52"/>
      <c r="C108" s="197" t="s">
        <v>578</v>
      </c>
      <c r="D108" s="33"/>
      <c r="E108" s="33"/>
      <c r="F108" s="33"/>
      <c r="G108" s="33"/>
      <c r="H108" s="33"/>
      <c r="I108" s="33"/>
      <c r="J108" s="52"/>
      <c r="K108" s="52"/>
    </row>
    <row r="109" spans="1:11" x14ac:dyDescent="0.2">
      <c r="A109" s="52"/>
      <c r="B109" s="52"/>
      <c r="C109" s="33"/>
      <c r="D109" s="33"/>
      <c r="E109" s="33"/>
      <c r="F109" s="33"/>
      <c r="G109" s="33"/>
      <c r="H109" s="33"/>
      <c r="I109" s="33"/>
      <c r="J109" s="52"/>
      <c r="K109" s="52"/>
    </row>
    <row r="110" spans="1:11" x14ac:dyDescent="0.2">
      <c r="A110" s="52"/>
      <c r="B110" s="52"/>
      <c r="C110" s="33"/>
      <c r="D110" s="33"/>
      <c r="E110" s="33"/>
      <c r="F110" s="33"/>
      <c r="G110" s="33"/>
      <c r="H110" s="33"/>
      <c r="I110" s="33"/>
      <c r="J110" s="52"/>
      <c r="K110" s="52"/>
    </row>
    <row r="111" spans="1:11" x14ac:dyDescent="0.2">
      <c r="A111" s="52"/>
      <c r="B111" s="52"/>
      <c r="C111" s="33"/>
      <c r="D111" s="33"/>
      <c r="E111" s="33"/>
      <c r="F111" s="33"/>
      <c r="G111" s="33"/>
      <c r="H111" s="33"/>
      <c r="I111" s="33"/>
      <c r="J111" s="52"/>
      <c r="K111" s="52"/>
    </row>
    <row r="112" spans="1:11" x14ac:dyDescent="0.2">
      <c r="A112" s="52"/>
      <c r="B112" s="52"/>
      <c r="C112" s="33"/>
      <c r="D112" s="33"/>
      <c r="E112" s="33"/>
      <c r="F112" s="33"/>
      <c r="G112" s="33"/>
      <c r="H112" s="33"/>
      <c r="I112" s="33"/>
      <c r="J112" s="52"/>
      <c r="K112" s="52"/>
    </row>
    <row r="113" spans="1:11" x14ac:dyDescent="0.2">
      <c r="A113" s="143"/>
      <c r="B113" s="20"/>
      <c r="C113" s="20"/>
      <c r="D113" s="20"/>
      <c r="E113" s="20"/>
      <c r="F113" s="20"/>
      <c r="G113" s="20"/>
      <c r="H113" s="20"/>
      <c r="I113" s="20"/>
      <c r="J113" s="143"/>
      <c r="K113" s="143"/>
    </row>
    <row r="114" spans="1:11" x14ac:dyDescent="0.2">
      <c r="A114" s="248" t="s">
        <v>282</v>
      </c>
      <c r="B114" s="248"/>
      <c r="C114" s="235"/>
      <c r="D114" s="235"/>
      <c r="E114" s="235"/>
      <c r="F114" s="11"/>
      <c r="G114" s="20"/>
      <c r="H114" s="11"/>
      <c r="I114" s="11"/>
      <c r="J114" s="18"/>
      <c r="K114" s="18"/>
    </row>
    <row r="115" spans="1:11" x14ac:dyDescent="0.2">
      <c r="A115" s="155"/>
      <c r="B115" s="40"/>
      <c r="C115" s="32"/>
      <c r="D115" s="32"/>
      <c r="E115" s="32"/>
      <c r="F115" s="11"/>
      <c r="G115" s="20"/>
      <c r="H115" s="11"/>
      <c r="I115" s="11"/>
      <c r="J115" s="18"/>
      <c r="K115" s="18"/>
    </row>
    <row r="116" spans="1:11" ht="15.75" x14ac:dyDescent="0.25">
      <c r="A116" s="262" t="s">
        <v>281</v>
      </c>
      <c r="B116" s="262"/>
      <c r="C116" s="262"/>
      <c r="D116" s="262"/>
      <c r="E116" s="262"/>
      <c r="F116" s="262"/>
      <c r="G116" s="262"/>
      <c r="H116" s="262"/>
      <c r="I116" s="262"/>
      <c r="J116" s="262"/>
      <c r="K116" s="262"/>
    </row>
    <row r="117" spans="1:11" ht="15.75" x14ac:dyDescent="0.25">
      <c r="A117" s="262" t="s">
        <v>538</v>
      </c>
      <c r="B117" s="262"/>
      <c r="C117" s="262"/>
      <c r="D117" s="262"/>
      <c r="E117" s="262"/>
      <c r="F117" s="262"/>
      <c r="G117" s="262"/>
      <c r="H117" s="262"/>
      <c r="I117" s="262"/>
      <c r="J117" s="262"/>
      <c r="K117" s="262"/>
    </row>
    <row r="118" spans="1:11" x14ac:dyDescent="0.2">
      <c r="A118" s="142"/>
      <c r="B118" s="8"/>
      <c r="C118" s="8"/>
      <c r="D118" s="8"/>
      <c r="E118" s="8"/>
      <c r="F118" s="8"/>
      <c r="G118" s="8"/>
      <c r="H118" s="8"/>
      <c r="I118" s="8"/>
      <c r="J118" s="253" t="s">
        <v>9</v>
      </c>
      <c r="K118" s="253"/>
    </row>
    <row r="119" spans="1:11" x14ac:dyDescent="0.2">
      <c r="A119" s="202" t="s">
        <v>504</v>
      </c>
      <c r="B119" s="205" t="s">
        <v>0</v>
      </c>
      <c r="C119" s="206"/>
      <c r="D119" s="206"/>
      <c r="E119" s="206"/>
      <c r="F119" s="206"/>
      <c r="G119" s="206"/>
      <c r="H119" s="206"/>
      <c r="I119" s="207"/>
      <c r="J119" s="214" t="s">
        <v>518</v>
      </c>
      <c r="K119" s="215"/>
    </row>
    <row r="120" spans="1:11" x14ac:dyDescent="0.2">
      <c r="A120" s="203"/>
      <c r="B120" s="208"/>
      <c r="C120" s="209"/>
      <c r="D120" s="209"/>
      <c r="E120" s="209"/>
      <c r="F120" s="209"/>
      <c r="G120" s="209"/>
      <c r="H120" s="209"/>
      <c r="I120" s="210"/>
      <c r="J120" s="216" t="s">
        <v>266</v>
      </c>
      <c r="K120" s="202" t="s">
        <v>539</v>
      </c>
    </row>
    <row r="121" spans="1:11" ht="20.25" customHeight="1" x14ac:dyDescent="0.2">
      <c r="A121" s="296"/>
      <c r="B121" s="211"/>
      <c r="C121" s="212"/>
      <c r="D121" s="212"/>
      <c r="E121" s="212"/>
      <c r="F121" s="212"/>
      <c r="G121" s="212"/>
      <c r="H121" s="212"/>
      <c r="I121" s="213"/>
      <c r="J121" s="217"/>
      <c r="K121" s="218"/>
    </row>
    <row r="122" spans="1:11" x14ac:dyDescent="0.2">
      <c r="A122" s="6"/>
      <c r="B122" s="64">
        <v>10</v>
      </c>
      <c r="C122" s="313" t="s">
        <v>118</v>
      </c>
      <c r="D122" s="313"/>
      <c r="E122" s="313"/>
      <c r="F122" s="313"/>
      <c r="G122" s="313"/>
      <c r="H122" s="313"/>
      <c r="I122" s="314"/>
      <c r="J122" s="6"/>
      <c r="K122" s="23"/>
    </row>
    <row r="123" spans="1:11" x14ac:dyDescent="0.2">
      <c r="A123" s="137">
        <v>20699564</v>
      </c>
      <c r="B123" s="10"/>
      <c r="C123" s="219" t="s">
        <v>526</v>
      </c>
      <c r="D123" s="220"/>
      <c r="E123" s="220"/>
      <c r="F123" s="220"/>
      <c r="G123" s="220"/>
      <c r="H123" s="220"/>
      <c r="I123" s="221"/>
      <c r="J123" s="137">
        <v>21049000</v>
      </c>
      <c r="K123" s="137">
        <v>23479915</v>
      </c>
    </row>
    <row r="124" spans="1:11" x14ac:dyDescent="0.2">
      <c r="A124" s="137">
        <v>7780</v>
      </c>
      <c r="B124" s="10"/>
      <c r="C124" s="219" t="s">
        <v>544</v>
      </c>
      <c r="D124" s="220"/>
      <c r="E124" s="220"/>
      <c r="F124" s="220"/>
      <c r="G124" s="220"/>
      <c r="H124" s="220"/>
      <c r="I124" s="221"/>
      <c r="J124" s="138">
        <v>0</v>
      </c>
      <c r="K124" s="137">
        <v>17679</v>
      </c>
    </row>
    <row r="125" spans="1:11" x14ac:dyDescent="0.2">
      <c r="A125" s="140">
        <f>SUM(A123:A124)</f>
        <v>20707344</v>
      </c>
      <c r="B125" s="276" t="s">
        <v>119</v>
      </c>
      <c r="C125" s="277"/>
      <c r="D125" s="277"/>
      <c r="E125" s="277"/>
      <c r="F125" s="277"/>
      <c r="G125" s="277"/>
      <c r="H125" s="277"/>
      <c r="I125" s="278"/>
      <c r="J125" s="140">
        <f>SUM(J123:J124)</f>
        <v>21049000</v>
      </c>
      <c r="K125" s="140">
        <f>SUM(K123:K124)</f>
        <v>23497594</v>
      </c>
    </row>
    <row r="126" spans="1:11" x14ac:dyDescent="0.2">
      <c r="A126" s="141"/>
      <c r="B126" s="122"/>
      <c r="C126" s="123"/>
      <c r="D126" s="123"/>
      <c r="E126" s="123"/>
      <c r="F126" s="123"/>
      <c r="G126" s="123"/>
      <c r="H126" s="123"/>
      <c r="I126" s="124"/>
      <c r="J126" s="141"/>
      <c r="K126" s="141"/>
    </row>
    <row r="127" spans="1:11" x14ac:dyDescent="0.2">
      <c r="A127" s="141"/>
      <c r="B127" s="122">
        <v>11</v>
      </c>
      <c r="C127" s="116" t="s">
        <v>46</v>
      </c>
      <c r="D127" s="116"/>
      <c r="E127" s="116"/>
      <c r="F127" s="116"/>
      <c r="G127" s="116"/>
      <c r="I127" s="117"/>
      <c r="J127" s="146"/>
      <c r="K127" s="141"/>
    </row>
    <row r="128" spans="1:11" x14ac:dyDescent="0.2">
      <c r="A128" s="152">
        <v>810000</v>
      </c>
      <c r="B128" s="11" t="s">
        <v>254</v>
      </c>
      <c r="C128" s="125" t="s">
        <v>507</v>
      </c>
      <c r="D128" s="125"/>
      <c r="E128" s="125"/>
      <c r="F128" s="125"/>
      <c r="G128" s="125"/>
      <c r="H128" s="126"/>
      <c r="I128" s="82"/>
      <c r="J128" s="147">
        <v>0</v>
      </c>
      <c r="K128" s="147">
        <v>0</v>
      </c>
    </row>
    <row r="129" spans="1:11" s="127" customFormat="1" x14ac:dyDescent="0.2">
      <c r="A129" s="156">
        <v>810000</v>
      </c>
      <c r="B129" s="128"/>
      <c r="C129" s="129" t="s">
        <v>47</v>
      </c>
      <c r="D129" s="129"/>
      <c r="E129" s="129"/>
      <c r="F129" s="129"/>
      <c r="G129" s="129"/>
      <c r="H129" s="130"/>
      <c r="I129" s="131"/>
      <c r="J129" s="148">
        <v>0</v>
      </c>
      <c r="K129" s="157">
        <v>0</v>
      </c>
    </row>
    <row r="130" spans="1:11" x14ac:dyDescent="0.2">
      <c r="A130" s="141"/>
      <c r="B130" s="122"/>
      <c r="C130" s="11"/>
      <c r="D130" s="11"/>
      <c r="E130" s="11"/>
      <c r="F130" s="11"/>
      <c r="H130" s="123"/>
      <c r="I130" s="124"/>
      <c r="J130" s="141"/>
      <c r="K130" s="141"/>
    </row>
    <row r="131" spans="1:11" x14ac:dyDescent="0.2">
      <c r="A131" s="141"/>
      <c r="B131" s="65">
        <v>12</v>
      </c>
      <c r="C131" s="315" t="s">
        <v>120</v>
      </c>
      <c r="D131" s="316"/>
      <c r="E131" s="316"/>
      <c r="F131" s="316"/>
      <c r="G131" s="316"/>
      <c r="H131" s="316"/>
      <c r="I131" s="317"/>
      <c r="J131" s="141"/>
      <c r="K131" s="141"/>
    </row>
    <row r="132" spans="1:11" x14ac:dyDescent="0.2">
      <c r="A132" s="137">
        <v>19722548</v>
      </c>
      <c r="B132" s="10"/>
      <c r="C132" s="219" t="s">
        <v>399</v>
      </c>
      <c r="D132" s="220"/>
      <c r="E132" s="220"/>
      <c r="F132" s="220"/>
      <c r="G132" s="220"/>
      <c r="H132" s="220"/>
      <c r="I132" s="221"/>
      <c r="J132" s="137">
        <v>15558000</v>
      </c>
      <c r="K132" s="137">
        <v>17891774</v>
      </c>
    </row>
    <row r="133" spans="1:11" x14ac:dyDescent="0.2">
      <c r="A133" s="137">
        <v>4923232</v>
      </c>
      <c r="B133" s="10"/>
      <c r="C133" s="219" t="s">
        <v>400</v>
      </c>
      <c r="D133" s="220"/>
      <c r="E133" s="220"/>
      <c r="F133" s="220"/>
      <c r="G133" s="220"/>
      <c r="H133" s="220"/>
      <c r="I133" s="221"/>
      <c r="J133" s="137">
        <v>5130000</v>
      </c>
      <c r="K133" s="137">
        <v>5500650</v>
      </c>
    </row>
    <row r="134" spans="1:11" x14ac:dyDescent="0.2">
      <c r="A134" s="132">
        <v>468996</v>
      </c>
      <c r="B134" s="10"/>
      <c r="C134" s="219" t="s">
        <v>482</v>
      </c>
      <c r="D134" s="220"/>
      <c r="E134" s="220"/>
      <c r="F134" s="220"/>
      <c r="G134" s="220"/>
      <c r="H134" s="220"/>
      <c r="I134" s="221"/>
      <c r="J134" s="138">
        <v>0</v>
      </c>
      <c r="K134" s="132">
        <v>290000</v>
      </c>
    </row>
    <row r="135" spans="1:11" x14ac:dyDescent="0.2">
      <c r="A135" s="140">
        <f>SUM(A132:A134)</f>
        <v>25114776</v>
      </c>
      <c r="B135" s="276" t="s">
        <v>121</v>
      </c>
      <c r="C135" s="322"/>
      <c r="D135" s="322"/>
      <c r="E135" s="322"/>
      <c r="F135" s="322"/>
      <c r="G135" s="322"/>
      <c r="H135" s="322"/>
      <c r="I135" s="323"/>
      <c r="J135" s="140">
        <f>SUM(J132:J134)</f>
        <v>20688000</v>
      </c>
      <c r="K135" s="140">
        <f>SUM(K132:K134)</f>
        <v>23682424</v>
      </c>
    </row>
    <row r="136" spans="1:11" x14ac:dyDescent="0.2">
      <c r="A136" s="141"/>
      <c r="B136" s="65">
        <v>13</v>
      </c>
      <c r="C136" s="315" t="s">
        <v>50</v>
      </c>
      <c r="D136" s="316"/>
      <c r="E136" s="316"/>
      <c r="F136" s="316"/>
      <c r="G136" s="316"/>
      <c r="H136" s="316"/>
      <c r="I136" s="315"/>
      <c r="J136" s="149"/>
      <c r="K136" s="141"/>
    </row>
    <row r="137" spans="1:11" x14ac:dyDescent="0.2">
      <c r="A137" s="145">
        <v>11914946</v>
      </c>
      <c r="B137" s="50"/>
      <c r="C137" s="329" t="s">
        <v>122</v>
      </c>
      <c r="D137" s="209"/>
      <c r="E137" s="209"/>
      <c r="F137" s="209"/>
      <c r="G137" s="209"/>
      <c r="H137" s="209"/>
      <c r="I137" s="334"/>
      <c r="J137" s="145">
        <v>7889000</v>
      </c>
      <c r="K137" s="145">
        <v>8471107</v>
      </c>
    </row>
    <row r="138" spans="1:11" x14ac:dyDescent="0.2">
      <c r="A138" s="145">
        <v>4012037</v>
      </c>
      <c r="B138" s="50"/>
      <c r="C138" s="329" t="s">
        <v>21</v>
      </c>
      <c r="D138" s="334"/>
      <c r="E138" s="334"/>
      <c r="F138" s="334"/>
      <c r="G138" s="334"/>
      <c r="H138" s="334"/>
      <c r="I138" s="334"/>
      <c r="J138" s="145">
        <v>4217000</v>
      </c>
      <c r="K138" s="145">
        <v>5689764</v>
      </c>
    </row>
    <row r="139" spans="1:11" x14ac:dyDescent="0.2">
      <c r="A139" s="145">
        <v>3654761</v>
      </c>
      <c r="B139" s="50"/>
      <c r="C139" s="79" t="s">
        <v>510</v>
      </c>
      <c r="D139" s="33"/>
      <c r="E139" s="33"/>
      <c r="F139" s="33"/>
      <c r="G139" s="33"/>
      <c r="H139" s="33"/>
      <c r="I139" s="33"/>
      <c r="J139" s="150">
        <v>3318000</v>
      </c>
      <c r="K139" s="145">
        <v>3390042</v>
      </c>
    </row>
    <row r="140" spans="1:11" x14ac:dyDescent="0.2">
      <c r="A140" s="145">
        <v>133198</v>
      </c>
      <c r="B140" s="50"/>
      <c r="C140" s="335" t="s">
        <v>123</v>
      </c>
      <c r="D140" s="336"/>
      <c r="E140" s="336"/>
      <c r="F140" s="336"/>
      <c r="G140" s="336"/>
      <c r="H140" s="336"/>
      <c r="I140" s="335"/>
      <c r="J140" s="145">
        <v>189000</v>
      </c>
      <c r="K140" s="145">
        <v>143895</v>
      </c>
    </row>
    <row r="141" spans="1:11" x14ac:dyDescent="0.2">
      <c r="A141" s="145">
        <v>270000</v>
      </c>
      <c r="B141" s="50"/>
      <c r="C141" s="329" t="s">
        <v>124</v>
      </c>
      <c r="D141" s="209"/>
      <c r="E141" s="209"/>
      <c r="F141" s="209"/>
      <c r="G141" s="209"/>
      <c r="H141" s="209"/>
      <c r="I141" s="334"/>
      <c r="J141" s="145">
        <v>270000</v>
      </c>
      <c r="K141" s="145">
        <v>338331</v>
      </c>
    </row>
    <row r="142" spans="1:11" x14ac:dyDescent="0.2">
      <c r="A142" s="153">
        <v>788529</v>
      </c>
      <c r="B142" s="50"/>
      <c r="C142" s="335" t="s">
        <v>496</v>
      </c>
      <c r="D142" s="336"/>
      <c r="E142" s="336"/>
      <c r="F142" s="336"/>
      <c r="G142" s="336"/>
      <c r="H142" s="336"/>
      <c r="I142" s="335"/>
      <c r="J142" s="145">
        <v>849000</v>
      </c>
      <c r="K142" s="153">
        <v>909146</v>
      </c>
    </row>
    <row r="143" spans="1:11" x14ac:dyDescent="0.2">
      <c r="A143" s="145">
        <v>500472</v>
      </c>
      <c r="B143" s="50"/>
      <c r="C143" s="118" t="s">
        <v>508</v>
      </c>
      <c r="D143" s="119"/>
      <c r="E143" s="119"/>
      <c r="F143" s="119"/>
      <c r="G143" s="119"/>
      <c r="H143" s="119"/>
      <c r="I143" s="118"/>
      <c r="J143" s="145">
        <v>1107000</v>
      </c>
      <c r="K143" s="145">
        <v>2459708</v>
      </c>
    </row>
    <row r="144" spans="1:11" x14ac:dyDescent="0.2">
      <c r="A144" s="140">
        <f>SUM(A137:A143)</f>
        <v>21273943</v>
      </c>
      <c r="B144" s="276" t="s">
        <v>51</v>
      </c>
      <c r="C144" s="322"/>
      <c r="D144" s="322"/>
      <c r="E144" s="322"/>
      <c r="F144" s="322"/>
      <c r="G144" s="322"/>
      <c r="H144" s="322"/>
      <c r="I144" s="323"/>
      <c r="J144" s="140">
        <f>SUM(J137:J143)</f>
        <v>17839000</v>
      </c>
      <c r="K144" s="140">
        <f>SUM(K137:K143)</f>
        <v>21401993</v>
      </c>
    </row>
    <row r="145" spans="1:11" x14ac:dyDescent="0.2">
      <c r="A145" s="154">
        <v>0</v>
      </c>
      <c r="B145" s="276" t="s">
        <v>103</v>
      </c>
      <c r="C145" s="322"/>
      <c r="D145" s="322"/>
      <c r="E145" s="322"/>
      <c r="F145" s="322"/>
      <c r="G145" s="322"/>
      <c r="H145" s="322"/>
      <c r="I145" s="323"/>
      <c r="J145" s="141">
        <v>211700000</v>
      </c>
      <c r="K145" s="154">
        <v>0</v>
      </c>
    </row>
    <row r="146" spans="1:11" x14ac:dyDescent="0.2">
      <c r="A146" s="140">
        <f>SUM(A145+A144+A135+A125+A106+A102+A91+A78+A69+A49+A34+A26)</f>
        <v>1734243175</v>
      </c>
      <c r="B146" s="276" t="s">
        <v>125</v>
      </c>
      <c r="C146" s="322"/>
      <c r="D146" s="322"/>
      <c r="E146" s="322"/>
      <c r="F146" s="322"/>
      <c r="G146" s="322"/>
      <c r="H146" s="322"/>
      <c r="I146" s="323"/>
      <c r="J146" s="140">
        <f>SUM(J145+J144+J135+J125+J106+J102+J91+J78+J69+J49+J34+J26)</f>
        <v>1603000000</v>
      </c>
      <c r="K146" s="140">
        <f>SUM(K145+K144+K135+K125+K106+K102+K91+K78+K69+K49+K34+K26+K129)</f>
        <v>1898739225</v>
      </c>
    </row>
    <row r="147" spans="1:11" x14ac:dyDescent="0.2">
      <c r="A147" s="151"/>
      <c r="B147" s="42"/>
      <c r="C147" s="42"/>
      <c r="D147" s="42"/>
      <c r="E147" s="42"/>
      <c r="F147" s="42"/>
      <c r="G147" s="42"/>
      <c r="H147" s="42"/>
      <c r="I147" s="42"/>
      <c r="J147" s="151"/>
      <c r="K147" s="151"/>
    </row>
    <row r="148" spans="1:11" x14ac:dyDescent="0.2">
      <c r="A148" s="255"/>
      <c r="B148" s="255"/>
      <c r="C148" s="255"/>
      <c r="D148" s="255"/>
      <c r="E148" s="255"/>
      <c r="F148" s="255"/>
      <c r="G148" s="255"/>
      <c r="H148" s="255"/>
      <c r="I148" s="255"/>
      <c r="J148" s="255"/>
      <c r="K148" s="255"/>
    </row>
  </sheetData>
  <mergeCells count="124">
    <mergeCell ref="B146:I146"/>
    <mergeCell ref="A148:K148"/>
    <mergeCell ref="C140:I140"/>
    <mergeCell ref="C141:I141"/>
    <mergeCell ref="C142:I142"/>
    <mergeCell ref="C138:I138"/>
    <mergeCell ref="B144:I144"/>
    <mergeCell ref="B145:I145"/>
    <mergeCell ref="C132:I132"/>
    <mergeCell ref="C133:I133"/>
    <mergeCell ref="C134:I134"/>
    <mergeCell ref="B135:I135"/>
    <mergeCell ref="C136:I136"/>
    <mergeCell ref="C137:I137"/>
    <mergeCell ref="C122:I122"/>
    <mergeCell ref="C123:I123"/>
    <mergeCell ref="C124:I124"/>
    <mergeCell ref="J118:K118"/>
    <mergeCell ref="B125:I125"/>
    <mergeCell ref="C131:I131"/>
    <mergeCell ref="A116:K116"/>
    <mergeCell ref="A117:K117"/>
    <mergeCell ref="A119:A121"/>
    <mergeCell ref="B119:I121"/>
    <mergeCell ref="J119:K119"/>
    <mergeCell ref="J120:J121"/>
    <mergeCell ref="K120:K121"/>
    <mergeCell ref="B102:I102"/>
    <mergeCell ref="C103:I103"/>
    <mergeCell ref="C104:I104"/>
    <mergeCell ref="C105:I105"/>
    <mergeCell ref="B106:I106"/>
    <mergeCell ref="A114:E114"/>
    <mergeCell ref="C95:I95"/>
    <mergeCell ref="C96:I96"/>
    <mergeCell ref="C97:I97"/>
    <mergeCell ref="C98:I98"/>
    <mergeCell ref="C99:I99"/>
    <mergeCell ref="C100:I100"/>
    <mergeCell ref="C89:I89"/>
    <mergeCell ref="C90:I90"/>
    <mergeCell ref="B91:I91"/>
    <mergeCell ref="C92:I92"/>
    <mergeCell ref="C93:I93"/>
    <mergeCell ref="C94:I94"/>
    <mergeCell ref="C87:I87"/>
    <mergeCell ref="C88:I88"/>
    <mergeCell ref="C79:I79"/>
    <mergeCell ref="C80:I80"/>
    <mergeCell ref="C81:I81"/>
    <mergeCell ref="C82:I82"/>
    <mergeCell ref="C83:I83"/>
    <mergeCell ref="C84:I84"/>
    <mergeCell ref="C85:I85"/>
    <mergeCell ref="C86:I86"/>
    <mergeCell ref="C74:I74"/>
    <mergeCell ref="C71:I71"/>
    <mergeCell ref="C75:I75"/>
    <mergeCell ref="C77:I77"/>
    <mergeCell ref="C76:I76"/>
    <mergeCell ref="B78:I78"/>
    <mergeCell ref="C67:I67"/>
    <mergeCell ref="C68:I68"/>
    <mergeCell ref="C70:I70"/>
    <mergeCell ref="B69:I69"/>
    <mergeCell ref="C72:I72"/>
    <mergeCell ref="C73:I73"/>
    <mergeCell ref="C66:I66"/>
    <mergeCell ref="A59:E59"/>
    <mergeCell ref="A61:K61"/>
    <mergeCell ref="J63:K63"/>
    <mergeCell ref="A60:K60"/>
    <mergeCell ref="J62:K62"/>
    <mergeCell ref="A63:A65"/>
    <mergeCell ref="B63:I65"/>
    <mergeCell ref="J64:J65"/>
    <mergeCell ref="K64:K65"/>
    <mergeCell ref="B49:I49"/>
    <mergeCell ref="C41:I41"/>
    <mergeCell ref="C42:I42"/>
    <mergeCell ref="C43:I43"/>
    <mergeCell ref="C47:I47"/>
    <mergeCell ref="C48:I48"/>
    <mergeCell ref="C45:I45"/>
    <mergeCell ref="C39:I39"/>
    <mergeCell ref="C32:I32"/>
    <mergeCell ref="C35:I35"/>
    <mergeCell ref="C33:I33"/>
    <mergeCell ref="B34:I34"/>
    <mergeCell ref="C37:I37"/>
    <mergeCell ref="C28:I28"/>
    <mergeCell ref="C29:I29"/>
    <mergeCell ref="C30:I30"/>
    <mergeCell ref="C31:I31"/>
    <mergeCell ref="C36:I36"/>
    <mergeCell ref="C38:I38"/>
    <mergeCell ref="C25:I25"/>
    <mergeCell ref="C27:I27"/>
    <mergeCell ref="B26:I26"/>
    <mergeCell ref="C20:I20"/>
    <mergeCell ref="C21:I21"/>
    <mergeCell ref="C22:I22"/>
    <mergeCell ref="C24:I24"/>
    <mergeCell ref="C14:I14"/>
    <mergeCell ref="C15:I15"/>
    <mergeCell ref="C19:I19"/>
    <mergeCell ref="C16:I16"/>
    <mergeCell ref="C17:I17"/>
    <mergeCell ref="C18:I18"/>
    <mergeCell ref="C8:I8"/>
    <mergeCell ref="C9:I9"/>
    <mergeCell ref="C10:I10"/>
    <mergeCell ref="C11:I11"/>
    <mergeCell ref="C12:I12"/>
    <mergeCell ref="C13:I13"/>
    <mergeCell ref="A1:E1"/>
    <mergeCell ref="A2:K2"/>
    <mergeCell ref="A3:K3"/>
    <mergeCell ref="J4:K4"/>
    <mergeCell ref="A5:A7"/>
    <mergeCell ref="B5:I7"/>
    <mergeCell ref="J5:K5"/>
    <mergeCell ref="J6:J7"/>
    <mergeCell ref="K6:K7"/>
  </mergeCells>
  <phoneticPr fontId="0" type="noConversion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opLeftCell="A103" workbookViewId="0">
      <selection activeCell="H142" sqref="H142"/>
    </sheetView>
  </sheetViews>
  <sheetFormatPr defaultRowHeight="12.75" x14ac:dyDescent="0.2"/>
  <cols>
    <col min="1" max="1" width="11.140625" style="144" customWidth="1"/>
    <col min="2" max="2" width="4.5703125" customWidth="1"/>
    <col min="6" max="6" width="14.7109375" customWidth="1"/>
    <col min="7" max="7" width="12" customWidth="1"/>
    <col min="8" max="9" width="10.85546875" style="144" customWidth="1"/>
  </cols>
  <sheetData>
    <row r="1" spans="1:9" x14ac:dyDescent="0.2">
      <c r="A1" s="248" t="s">
        <v>126</v>
      </c>
      <c r="B1" s="248"/>
      <c r="C1" s="235"/>
      <c r="D1" s="235"/>
      <c r="E1" s="235"/>
      <c r="F1" s="11"/>
      <c r="G1" s="11"/>
      <c r="H1" s="18"/>
      <c r="I1" s="18"/>
    </row>
    <row r="2" spans="1:9" ht="15.75" x14ac:dyDescent="0.25">
      <c r="A2" s="262" t="s">
        <v>421</v>
      </c>
      <c r="B2" s="262"/>
      <c r="C2" s="262"/>
      <c r="D2" s="262"/>
      <c r="E2" s="262"/>
      <c r="F2" s="262"/>
      <c r="G2" s="262"/>
      <c r="H2" s="262"/>
      <c r="I2" s="262"/>
    </row>
    <row r="3" spans="1:9" ht="15.75" x14ac:dyDescent="0.25">
      <c r="A3" s="262" t="s">
        <v>545</v>
      </c>
      <c r="B3" s="262"/>
      <c r="C3" s="262"/>
      <c r="D3" s="262"/>
      <c r="E3" s="262"/>
      <c r="F3" s="262"/>
      <c r="G3" s="262"/>
      <c r="H3" s="262"/>
      <c r="I3" s="262"/>
    </row>
    <row r="4" spans="1:9" x14ac:dyDescent="0.2">
      <c r="A4" s="142"/>
      <c r="B4" s="8"/>
      <c r="C4" s="8"/>
      <c r="D4" s="8"/>
      <c r="E4" s="8"/>
      <c r="F4" s="8"/>
      <c r="G4" s="8"/>
      <c r="H4" s="253" t="s">
        <v>9</v>
      </c>
      <c r="I4" s="253"/>
    </row>
    <row r="5" spans="1:9" x14ac:dyDescent="0.2">
      <c r="A5" s="202" t="s">
        <v>504</v>
      </c>
      <c r="B5" s="205" t="s">
        <v>0</v>
      </c>
      <c r="C5" s="206"/>
      <c r="D5" s="206"/>
      <c r="E5" s="206"/>
      <c r="F5" s="206"/>
      <c r="G5" s="207"/>
      <c r="H5" s="214" t="s">
        <v>518</v>
      </c>
      <c r="I5" s="215"/>
    </row>
    <row r="6" spans="1:9" x14ac:dyDescent="0.2">
      <c r="A6" s="203"/>
      <c r="B6" s="208"/>
      <c r="C6" s="209"/>
      <c r="D6" s="209"/>
      <c r="E6" s="209"/>
      <c r="F6" s="209"/>
      <c r="G6" s="210"/>
      <c r="H6" s="216" t="s">
        <v>275</v>
      </c>
      <c r="I6" s="202" t="s">
        <v>519</v>
      </c>
    </row>
    <row r="7" spans="1:9" ht="21" customHeight="1" x14ac:dyDescent="0.2">
      <c r="A7" s="296"/>
      <c r="B7" s="211"/>
      <c r="C7" s="212"/>
      <c r="D7" s="212"/>
      <c r="E7" s="212"/>
      <c r="F7" s="212"/>
      <c r="G7" s="213"/>
      <c r="H7" s="217"/>
      <c r="I7" s="218"/>
    </row>
    <row r="8" spans="1:9" x14ac:dyDescent="0.2">
      <c r="A8" s="7"/>
      <c r="B8" s="49" t="s">
        <v>127</v>
      </c>
      <c r="C8" s="313" t="s">
        <v>128</v>
      </c>
      <c r="D8" s="313"/>
      <c r="E8" s="313"/>
      <c r="F8" s="313"/>
      <c r="G8" s="314"/>
      <c r="H8" s="7"/>
      <c r="I8" s="26"/>
    </row>
    <row r="9" spans="1:9" x14ac:dyDescent="0.2">
      <c r="A9" s="137"/>
      <c r="B9" s="10"/>
      <c r="C9" s="234" t="s">
        <v>129</v>
      </c>
      <c r="D9" s="246"/>
      <c r="E9" s="246"/>
      <c r="F9" s="246"/>
      <c r="G9" s="247"/>
      <c r="H9" s="132"/>
      <c r="I9" s="137"/>
    </row>
    <row r="10" spans="1:9" x14ac:dyDescent="0.2">
      <c r="A10" s="137">
        <v>510008911</v>
      </c>
      <c r="B10" s="10"/>
      <c r="C10" s="329" t="s">
        <v>131</v>
      </c>
      <c r="D10" s="337"/>
      <c r="E10" s="337"/>
      <c r="F10" s="337"/>
      <c r="G10" s="338"/>
      <c r="H10" s="167">
        <v>548870693</v>
      </c>
      <c r="I10" s="137">
        <v>629856112</v>
      </c>
    </row>
    <row r="11" spans="1:9" x14ac:dyDescent="0.2">
      <c r="A11" s="137">
        <v>3265586</v>
      </c>
      <c r="B11" s="10"/>
      <c r="C11" s="329" t="s">
        <v>132</v>
      </c>
      <c r="D11" s="337"/>
      <c r="E11" s="337"/>
      <c r="F11" s="337"/>
      <c r="G11" s="338"/>
      <c r="H11" s="167">
        <v>2838758</v>
      </c>
      <c r="I11" s="137">
        <v>4140634</v>
      </c>
    </row>
    <row r="12" spans="1:9" x14ac:dyDescent="0.2">
      <c r="A12" s="137">
        <v>4081400</v>
      </c>
      <c r="B12" s="10"/>
      <c r="C12" s="329" t="s">
        <v>133</v>
      </c>
      <c r="D12" s="337"/>
      <c r="E12" s="337"/>
      <c r="F12" s="337"/>
      <c r="G12" s="338"/>
      <c r="H12" s="167">
        <v>0</v>
      </c>
      <c r="I12" s="137">
        <v>4641146</v>
      </c>
    </row>
    <row r="13" spans="1:9" x14ac:dyDescent="0.2">
      <c r="A13" s="132">
        <v>1001400</v>
      </c>
      <c r="B13" s="10"/>
      <c r="C13" s="79" t="s">
        <v>466</v>
      </c>
      <c r="D13" s="24"/>
      <c r="E13" s="24"/>
      <c r="F13" s="24"/>
      <c r="G13" s="80"/>
      <c r="H13" s="167">
        <v>1001400</v>
      </c>
      <c r="I13" s="132">
        <v>1016400</v>
      </c>
    </row>
    <row r="14" spans="1:9" x14ac:dyDescent="0.2">
      <c r="A14" s="140">
        <f>SUM(A10:A13)</f>
        <v>518357297</v>
      </c>
      <c r="B14" s="276" t="s">
        <v>130</v>
      </c>
      <c r="C14" s="322"/>
      <c r="D14" s="322"/>
      <c r="E14" s="322"/>
      <c r="F14" s="322"/>
      <c r="G14" s="323"/>
      <c r="H14" s="168">
        <f>SUM(H10:H13)</f>
        <v>552710851</v>
      </c>
      <c r="I14" s="140">
        <f>SUM(I10:I13)</f>
        <v>639654292</v>
      </c>
    </row>
    <row r="15" spans="1:9" x14ac:dyDescent="0.2">
      <c r="A15" s="145"/>
      <c r="B15" s="27"/>
      <c r="C15" s="315" t="s">
        <v>134</v>
      </c>
      <c r="D15" s="316"/>
      <c r="E15" s="316"/>
      <c r="F15" s="316"/>
      <c r="G15" s="317"/>
      <c r="H15" s="150"/>
      <c r="I15" s="145"/>
    </row>
    <row r="16" spans="1:9" x14ac:dyDescent="0.2">
      <c r="A16" s="137">
        <v>224327800</v>
      </c>
      <c r="B16" s="10"/>
      <c r="C16" s="329" t="s">
        <v>135</v>
      </c>
      <c r="D16" s="337"/>
      <c r="E16" s="337"/>
      <c r="F16" s="337"/>
      <c r="G16" s="338"/>
      <c r="H16" s="167">
        <v>230525512</v>
      </c>
      <c r="I16" s="137">
        <v>240644481</v>
      </c>
    </row>
    <row r="17" spans="1:9" x14ac:dyDescent="0.2">
      <c r="A17" s="137">
        <v>25135986</v>
      </c>
      <c r="B17" s="10"/>
      <c r="C17" s="329" t="s">
        <v>136</v>
      </c>
      <c r="D17" s="337"/>
      <c r="E17" s="337"/>
      <c r="F17" s="337"/>
      <c r="G17" s="338"/>
      <c r="H17" s="167">
        <v>25918033</v>
      </c>
      <c r="I17" s="137">
        <v>26271721</v>
      </c>
    </row>
    <row r="18" spans="1:9" x14ac:dyDescent="0.2">
      <c r="A18" s="137">
        <v>7487808</v>
      </c>
      <c r="B18" s="10"/>
      <c r="C18" s="329" t="s">
        <v>137</v>
      </c>
      <c r="D18" s="337"/>
      <c r="E18" s="337"/>
      <c r="F18" s="337"/>
      <c r="G18" s="338"/>
      <c r="H18" s="167">
        <v>7784491</v>
      </c>
      <c r="I18" s="137">
        <v>7904376</v>
      </c>
    </row>
    <row r="19" spans="1:9" x14ac:dyDescent="0.2">
      <c r="A19" s="137">
        <v>8154021</v>
      </c>
      <c r="B19" s="10"/>
      <c r="C19" s="329" t="s">
        <v>138</v>
      </c>
      <c r="D19" s="337"/>
      <c r="E19" s="337"/>
      <c r="F19" s="337"/>
      <c r="G19" s="338"/>
      <c r="H19" s="167">
        <v>8455554</v>
      </c>
      <c r="I19" s="137">
        <v>8920313</v>
      </c>
    </row>
    <row r="20" spans="1:9" x14ac:dyDescent="0.2">
      <c r="A20" s="137">
        <v>25813564</v>
      </c>
      <c r="B20" s="10"/>
      <c r="C20" s="329" t="s">
        <v>139</v>
      </c>
      <c r="D20" s="337"/>
      <c r="E20" s="337"/>
      <c r="F20" s="337"/>
      <c r="G20" s="338"/>
      <c r="H20" s="167">
        <v>29324016</v>
      </c>
      <c r="I20" s="137">
        <v>30179254</v>
      </c>
    </row>
    <row r="21" spans="1:9" x14ac:dyDescent="0.2">
      <c r="A21" s="137">
        <v>2332566</v>
      </c>
      <c r="B21" s="10"/>
      <c r="C21" s="329" t="s">
        <v>140</v>
      </c>
      <c r="D21" s="337"/>
      <c r="E21" s="337"/>
      <c r="F21" s="337"/>
      <c r="G21" s="338"/>
      <c r="H21" s="167">
        <v>2849095</v>
      </c>
      <c r="I21" s="137">
        <v>2775390</v>
      </c>
    </row>
    <row r="22" spans="1:9" x14ac:dyDescent="0.2">
      <c r="A22" s="145">
        <v>59389831</v>
      </c>
      <c r="B22" s="27"/>
      <c r="C22" s="329" t="s">
        <v>141</v>
      </c>
      <c r="D22" s="337"/>
      <c r="E22" s="337"/>
      <c r="F22" s="337"/>
      <c r="G22" s="338"/>
      <c r="H22" s="167">
        <v>59370414</v>
      </c>
      <c r="I22" s="145">
        <v>69810477</v>
      </c>
    </row>
    <row r="23" spans="1:9" x14ac:dyDescent="0.2">
      <c r="A23" s="145">
        <v>8258642</v>
      </c>
      <c r="B23" s="27"/>
      <c r="C23" s="329" t="s">
        <v>142</v>
      </c>
      <c r="D23" s="337"/>
      <c r="E23" s="337"/>
      <c r="F23" s="337"/>
      <c r="G23" s="338"/>
      <c r="H23" s="167">
        <v>8253497</v>
      </c>
      <c r="I23" s="145">
        <v>12446234</v>
      </c>
    </row>
    <row r="24" spans="1:9" x14ac:dyDescent="0.2">
      <c r="A24" s="140">
        <f>SUM(A16:A23)</f>
        <v>360900218</v>
      </c>
      <c r="B24" s="276" t="s">
        <v>143</v>
      </c>
      <c r="C24" s="322"/>
      <c r="D24" s="322"/>
      <c r="E24" s="322"/>
      <c r="F24" s="322"/>
      <c r="G24" s="323"/>
      <c r="H24" s="168">
        <f>SUM(H16:H23)</f>
        <v>372480612</v>
      </c>
      <c r="I24" s="140">
        <f>SUM(I16:I23)</f>
        <v>398952246</v>
      </c>
    </row>
    <row r="25" spans="1:9" x14ac:dyDescent="0.2">
      <c r="A25" s="145"/>
      <c r="B25" s="27"/>
      <c r="C25" s="315" t="s">
        <v>144</v>
      </c>
      <c r="D25" s="316"/>
      <c r="E25" s="316"/>
      <c r="F25" s="316"/>
      <c r="G25" s="317"/>
      <c r="H25" s="150"/>
      <c r="I25" s="145"/>
    </row>
    <row r="26" spans="1:9" x14ac:dyDescent="0.2">
      <c r="A26" s="137">
        <v>10363015</v>
      </c>
      <c r="B26" s="10"/>
      <c r="C26" s="329" t="s">
        <v>145</v>
      </c>
      <c r="D26" s="337"/>
      <c r="E26" s="337"/>
      <c r="F26" s="337"/>
      <c r="G26" s="338"/>
      <c r="H26" s="167">
        <v>11616885</v>
      </c>
      <c r="I26" s="137">
        <v>10699478</v>
      </c>
    </row>
    <row r="27" spans="1:9" x14ac:dyDescent="0.2">
      <c r="A27" s="137">
        <v>1631788</v>
      </c>
      <c r="B27" s="10"/>
      <c r="C27" s="329" t="s">
        <v>146</v>
      </c>
      <c r="D27" s="337"/>
      <c r="E27" s="337"/>
      <c r="F27" s="337"/>
      <c r="G27" s="338"/>
      <c r="H27" s="167">
        <v>1664716</v>
      </c>
      <c r="I27" s="137">
        <v>1801891</v>
      </c>
    </row>
    <row r="28" spans="1:9" x14ac:dyDescent="0.2">
      <c r="A28" s="137">
        <v>19439521</v>
      </c>
      <c r="B28" s="10"/>
      <c r="C28" s="329" t="s">
        <v>147</v>
      </c>
      <c r="D28" s="337"/>
      <c r="E28" s="337"/>
      <c r="F28" s="337"/>
      <c r="G28" s="338"/>
      <c r="H28" s="167">
        <v>12676546</v>
      </c>
      <c r="I28" s="137">
        <v>28296224</v>
      </c>
    </row>
    <row r="29" spans="1:9" x14ac:dyDescent="0.2">
      <c r="A29" s="137">
        <v>1745206</v>
      </c>
      <c r="B29" s="10"/>
      <c r="C29" s="329" t="s">
        <v>148</v>
      </c>
      <c r="D29" s="337"/>
      <c r="E29" s="337"/>
      <c r="F29" s="337"/>
      <c r="G29" s="338"/>
      <c r="H29" s="167">
        <v>1362863</v>
      </c>
      <c r="I29" s="137">
        <v>1720382</v>
      </c>
    </row>
    <row r="30" spans="1:9" x14ac:dyDescent="0.2">
      <c r="A30" s="137">
        <v>3649033</v>
      </c>
      <c r="B30" s="10"/>
      <c r="C30" s="329" t="s">
        <v>149</v>
      </c>
      <c r="D30" s="337"/>
      <c r="E30" s="337"/>
      <c r="F30" s="337"/>
      <c r="G30" s="338"/>
      <c r="H30" s="167">
        <v>2549099</v>
      </c>
      <c r="I30" s="137">
        <v>4141571</v>
      </c>
    </row>
    <row r="31" spans="1:9" x14ac:dyDescent="0.2">
      <c r="A31" s="137">
        <v>8532653</v>
      </c>
      <c r="B31" s="10"/>
      <c r="C31" s="329" t="s">
        <v>497</v>
      </c>
      <c r="D31" s="337"/>
      <c r="E31" s="337"/>
      <c r="F31" s="337"/>
      <c r="G31" s="338"/>
      <c r="H31" s="167">
        <v>8436324</v>
      </c>
      <c r="I31" s="137">
        <v>10549741</v>
      </c>
    </row>
    <row r="32" spans="1:9" x14ac:dyDescent="0.2">
      <c r="A32" s="137">
        <v>8227970</v>
      </c>
      <c r="B32" s="10"/>
      <c r="C32" s="329" t="s">
        <v>150</v>
      </c>
      <c r="D32" s="337"/>
      <c r="E32" s="337"/>
      <c r="F32" s="337"/>
      <c r="G32" s="338"/>
      <c r="H32" s="167">
        <v>9936270</v>
      </c>
      <c r="I32" s="137">
        <v>9457825</v>
      </c>
    </row>
    <row r="33" spans="1:9" x14ac:dyDescent="0.2">
      <c r="A33" s="137">
        <v>16430948</v>
      </c>
      <c r="B33" s="10"/>
      <c r="C33" s="329" t="s">
        <v>151</v>
      </c>
      <c r="D33" s="337"/>
      <c r="E33" s="337"/>
      <c r="F33" s="337"/>
      <c r="G33" s="338"/>
      <c r="H33" s="167">
        <v>20720382</v>
      </c>
      <c r="I33" s="137">
        <v>25036123</v>
      </c>
    </row>
    <row r="34" spans="1:9" x14ac:dyDescent="0.2">
      <c r="A34" s="162">
        <v>96163</v>
      </c>
      <c r="B34" s="10"/>
      <c r="C34" s="329" t="s">
        <v>424</v>
      </c>
      <c r="D34" s="337"/>
      <c r="E34" s="337"/>
      <c r="F34" s="337"/>
      <c r="G34" s="338"/>
      <c r="H34" s="167">
        <v>80000</v>
      </c>
      <c r="I34" s="162">
        <v>286709</v>
      </c>
    </row>
    <row r="35" spans="1:9" x14ac:dyDescent="0.2">
      <c r="A35" s="145">
        <v>1966640</v>
      </c>
      <c r="B35" s="27"/>
      <c r="C35" s="329" t="s">
        <v>514</v>
      </c>
      <c r="D35" s="337"/>
      <c r="E35" s="337"/>
      <c r="F35" s="337"/>
      <c r="G35" s="338"/>
      <c r="H35" s="167">
        <v>2500000</v>
      </c>
      <c r="I35" s="145">
        <v>3394958</v>
      </c>
    </row>
    <row r="36" spans="1:9" x14ac:dyDescent="0.2">
      <c r="A36" s="140">
        <f>SUM(A26:A35)</f>
        <v>72082937</v>
      </c>
      <c r="B36" s="276" t="s">
        <v>152</v>
      </c>
      <c r="C36" s="277"/>
      <c r="D36" s="277"/>
      <c r="E36" s="277"/>
      <c r="F36" s="277"/>
      <c r="G36" s="278"/>
      <c r="H36" s="168">
        <f>SUM(H26:H35)</f>
        <v>71543085</v>
      </c>
      <c r="I36" s="140">
        <f>SUM(I26:I35)</f>
        <v>95384902</v>
      </c>
    </row>
    <row r="37" spans="1:9" x14ac:dyDescent="0.2">
      <c r="A37" s="163">
        <v>276145286</v>
      </c>
      <c r="B37" s="28"/>
      <c r="C37" s="87" t="s">
        <v>153</v>
      </c>
      <c r="D37" s="51"/>
      <c r="E37" s="51"/>
      <c r="F37" s="51"/>
      <c r="G37" s="51"/>
      <c r="H37" s="163">
        <v>57243148</v>
      </c>
      <c r="I37" s="163">
        <v>213853205</v>
      </c>
    </row>
    <row r="38" spans="1:9" x14ac:dyDescent="0.2">
      <c r="A38" s="140">
        <f>SUM(A37+A36+A24+A14)</f>
        <v>1227485738</v>
      </c>
      <c r="B38" s="47" t="s">
        <v>155</v>
      </c>
      <c r="C38" s="51"/>
      <c r="D38" s="51"/>
      <c r="E38" s="51"/>
      <c r="F38" s="51"/>
      <c r="G38" s="51"/>
      <c r="H38" s="140">
        <f>SUM(H37+H36+H24+H14)</f>
        <v>1053977696</v>
      </c>
      <c r="I38" s="140">
        <f>SUM(I37+I36+I24+I14)</f>
        <v>1347844645</v>
      </c>
    </row>
    <row r="39" spans="1:9" x14ac:dyDescent="0.2">
      <c r="A39" s="26"/>
      <c r="B39" s="49" t="s">
        <v>154</v>
      </c>
      <c r="C39" s="313" t="s">
        <v>156</v>
      </c>
      <c r="D39" s="313"/>
      <c r="E39" s="313"/>
      <c r="F39" s="313"/>
      <c r="G39" s="314"/>
      <c r="H39" s="7"/>
      <c r="I39" s="26"/>
    </row>
    <row r="40" spans="1:9" x14ac:dyDescent="0.2">
      <c r="A40" s="137"/>
      <c r="B40" s="10">
        <v>1</v>
      </c>
      <c r="C40" s="234" t="s">
        <v>157</v>
      </c>
      <c r="D40" s="246"/>
      <c r="E40" s="246"/>
      <c r="F40" s="246"/>
      <c r="G40" s="247"/>
      <c r="H40" s="137"/>
      <c r="I40" s="137"/>
    </row>
    <row r="41" spans="1:9" x14ac:dyDescent="0.2">
      <c r="A41" s="137">
        <v>32621889</v>
      </c>
      <c r="B41" s="10"/>
      <c r="C41" s="329" t="s">
        <v>158</v>
      </c>
      <c r="D41" s="337"/>
      <c r="E41" s="337"/>
      <c r="F41" s="337"/>
      <c r="G41" s="338"/>
      <c r="H41" s="137">
        <v>32026654</v>
      </c>
      <c r="I41" s="137">
        <v>34376283</v>
      </c>
    </row>
    <row r="42" spans="1:9" x14ac:dyDescent="0.2">
      <c r="A42" s="137">
        <v>1918257</v>
      </c>
      <c r="B42" s="10"/>
      <c r="C42" s="329" t="s">
        <v>159</v>
      </c>
      <c r="D42" s="337"/>
      <c r="E42" s="337"/>
      <c r="F42" s="337"/>
      <c r="G42" s="338"/>
      <c r="H42" s="137">
        <v>1595347</v>
      </c>
      <c r="I42" s="137">
        <v>2512869</v>
      </c>
    </row>
    <row r="43" spans="1:9" x14ac:dyDescent="0.2">
      <c r="A43" s="137">
        <v>821215</v>
      </c>
      <c r="B43" s="10"/>
      <c r="C43" s="329" t="s">
        <v>160</v>
      </c>
      <c r="D43" s="337"/>
      <c r="E43" s="337"/>
      <c r="F43" s="337"/>
      <c r="G43" s="338"/>
      <c r="H43" s="137">
        <v>627786</v>
      </c>
      <c r="I43" s="137">
        <v>1147095</v>
      </c>
    </row>
    <row r="44" spans="1:9" x14ac:dyDescent="0.2">
      <c r="A44" s="137">
        <v>6219331</v>
      </c>
      <c r="B44" s="10"/>
      <c r="C44" s="329" t="s">
        <v>161</v>
      </c>
      <c r="D44" s="337"/>
      <c r="E44" s="337"/>
      <c r="F44" s="337"/>
      <c r="G44" s="338"/>
      <c r="H44" s="137">
        <v>7141873</v>
      </c>
      <c r="I44" s="137">
        <v>8115276</v>
      </c>
    </row>
    <row r="45" spans="1:9" x14ac:dyDescent="0.2">
      <c r="A45" s="137">
        <v>6521945</v>
      </c>
      <c r="B45" s="10"/>
      <c r="C45" s="329" t="s">
        <v>162</v>
      </c>
      <c r="D45" s="337"/>
      <c r="E45" s="337"/>
      <c r="F45" s="337"/>
      <c r="G45" s="338"/>
      <c r="H45" s="137">
        <v>7289100</v>
      </c>
      <c r="I45" s="137">
        <v>6966846</v>
      </c>
    </row>
    <row r="46" spans="1:9" x14ac:dyDescent="0.2">
      <c r="A46" s="137">
        <v>4312083</v>
      </c>
      <c r="B46" s="10"/>
      <c r="C46" s="329" t="s">
        <v>163</v>
      </c>
      <c r="D46" s="337"/>
      <c r="E46" s="337"/>
      <c r="F46" s="337"/>
      <c r="G46" s="338"/>
      <c r="H46" s="137">
        <v>3468589</v>
      </c>
      <c r="I46" s="137">
        <v>5027473</v>
      </c>
    </row>
    <row r="47" spans="1:9" x14ac:dyDescent="0.2">
      <c r="A47" s="137">
        <v>1565717</v>
      </c>
      <c r="B47" s="10"/>
      <c r="C47" s="329" t="s">
        <v>164</v>
      </c>
      <c r="D47" s="337"/>
      <c r="E47" s="337"/>
      <c r="F47" s="337"/>
      <c r="G47" s="338"/>
      <c r="H47" s="137">
        <v>1137506</v>
      </c>
      <c r="I47" s="137">
        <v>1790920</v>
      </c>
    </row>
    <row r="48" spans="1:9" x14ac:dyDescent="0.2">
      <c r="A48" s="137">
        <v>2899046</v>
      </c>
      <c r="B48" s="10"/>
      <c r="C48" s="329" t="s">
        <v>165</v>
      </c>
      <c r="D48" s="337"/>
      <c r="E48" s="337"/>
      <c r="F48" s="337"/>
      <c r="G48" s="338"/>
      <c r="H48" s="137">
        <v>2665173</v>
      </c>
      <c r="I48" s="137">
        <v>4722841</v>
      </c>
    </row>
    <row r="49" spans="1:9" x14ac:dyDescent="0.2">
      <c r="A49" s="137">
        <v>1804079</v>
      </c>
      <c r="B49" s="10"/>
      <c r="C49" s="329" t="s">
        <v>166</v>
      </c>
      <c r="D49" s="337"/>
      <c r="E49" s="337"/>
      <c r="F49" s="337"/>
      <c r="G49" s="338"/>
      <c r="H49" s="137">
        <v>1967415</v>
      </c>
      <c r="I49" s="137">
        <v>2154744</v>
      </c>
    </row>
    <row r="50" spans="1:9" x14ac:dyDescent="0.2">
      <c r="A50" s="137">
        <v>2399007</v>
      </c>
      <c r="B50" s="10"/>
      <c r="C50" s="329" t="s">
        <v>167</v>
      </c>
      <c r="D50" s="337"/>
      <c r="E50" s="337"/>
      <c r="F50" s="337"/>
      <c r="G50" s="338"/>
      <c r="H50" s="137">
        <v>4225900</v>
      </c>
      <c r="I50" s="137">
        <v>3429859</v>
      </c>
    </row>
    <row r="51" spans="1:9" x14ac:dyDescent="0.2">
      <c r="A51" s="137">
        <v>99188</v>
      </c>
      <c r="B51" s="10"/>
      <c r="C51" s="329" t="s">
        <v>168</v>
      </c>
      <c r="D51" s="337"/>
      <c r="E51" s="337"/>
      <c r="F51" s="337"/>
      <c r="G51" s="338"/>
      <c r="H51" s="137">
        <v>114252</v>
      </c>
      <c r="I51" s="137">
        <v>100447</v>
      </c>
    </row>
    <row r="52" spans="1:9" x14ac:dyDescent="0.2">
      <c r="A52" s="137">
        <v>3042562</v>
      </c>
      <c r="B52" s="10"/>
      <c r="C52" s="329" t="s">
        <v>169</v>
      </c>
      <c r="D52" s="337"/>
      <c r="E52" s="337"/>
      <c r="F52" s="337"/>
      <c r="G52" s="338"/>
      <c r="H52" s="137">
        <v>3117083</v>
      </c>
      <c r="I52" s="137">
        <v>3298936</v>
      </c>
    </row>
    <row r="53" spans="1:9" x14ac:dyDescent="0.2">
      <c r="A53" s="137">
        <v>6878101</v>
      </c>
      <c r="B53" s="10"/>
      <c r="C53" s="329" t="s">
        <v>170</v>
      </c>
      <c r="D53" s="337"/>
      <c r="E53" s="337"/>
      <c r="F53" s="337"/>
      <c r="G53" s="338"/>
      <c r="H53" s="137">
        <v>4740984</v>
      </c>
      <c r="I53" s="137">
        <v>6683912</v>
      </c>
    </row>
    <row r="54" spans="1:9" x14ac:dyDescent="0.2">
      <c r="A54" s="137">
        <v>1980485</v>
      </c>
      <c r="B54" s="10"/>
      <c r="C54" s="329" t="s">
        <v>171</v>
      </c>
      <c r="D54" s="337"/>
      <c r="E54" s="337"/>
      <c r="F54" s="337"/>
      <c r="G54" s="338"/>
      <c r="H54" s="137">
        <v>1619665</v>
      </c>
      <c r="I54" s="137">
        <v>2305924</v>
      </c>
    </row>
    <row r="55" spans="1:9" x14ac:dyDescent="0.2">
      <c r="A55" s="137">
        <v>15814437</v>
      </c>
      <c r="B55" s="10"/>
      <c r="C55" s="329" t="s">
        <v>172</v>
      </c>
      <c r="D55" s="337"/>
      <c r="E55" s="337"/>
      <c r="F55" s="337"/>
      <c r="G55" s="338"/>
      <c r="H55" s="137">
        <v>4008198</v>
      </c>
      <c r="I55" s="137">
        <v>16920685</v>
      </c>
    </row>
    <row r="56" spans="1:9" x14ac:dyDescent="0.2">
      <c r="A56" s="140">
        <f>SUM(A41:A55)</f>
        <v>88897342</v>
      </c>
      <c r="B56" s="339" t="s">
        <v>173</v>
      </c>
      <c r="C56" s="340"/>
      <c r="D56" s="340"/>
      <c r="E56" s="340"/>
      <c r="F56" s="340"/>
      <c r="G56" s="341"/>
      <c r="H56" s="140">
        <f>SUM(H41:H55)</f>
        <v>75745525</v>
      </c>
      <c r="I56" s="140">
        <f>SUM(I41:I55)</f>
        <v>99554110</v>
      </c>
    </row>
    <row r="57" spans="1:9" x14ac:dyDescent="0.2">
      <c r="A57" s="52"/>
      <c r="B57" s="53"/>
      <c r="C57" s="53"/>
      <c r="D57" s="53"/>
      <c r="E57" s="53"/>
      <c r="F57" s="53"/>
      <c r="G57" s="53"/>
      <c r="H57" s="164"/>
      <c r="I57" s="164"/>
    </row>
    <row r="58" spans="1:9" x14ac:dyDescent="0.2">
      <c r="A58" s="143"/>
      <c r="B58" s="20"/>
      <c r="C58" s="20"/>
      <c r="D58" s="20"/>
      <c r="E58" s="20"/>
      <c r="F58" s="20"/>
      <c r="G58" s="20"/>
      <c r="H58" s="143"/>
      <c r="I58" s="143"/>
    </row>
    <row r="59" spans="1:9" x14ac:dyDescent="0.2">
      <c r="A59" s="171"/>
      <c r="B59" s="70"/>
      <c r="C59" s="69"/>
      <c r="D59" s="69"/>
      <c r="E59" s="69"/>
      <c r="F59" s="11"/>
      <c r="G59" s="11"/>
      <c r="H59" s="18"/>
      <c r="I59" s="18"/>
    </row>
    <row r="60" spans="1:9" x14ac:dyDescent="0.2">
      <c r="A60" s="248" t="s">
        <v>283</v>
      </c>
      <c r="B60" s="248"/>
      <c r="C60" s="235"/>
      <c r="D60" s="235"/>
      <c r="E60" s="235"/>
      <c r="F60" s="11"/>
      <c r="G60" s="11"/>
      <c r="H60" s="18"/>
      <c r="I60" s="18"/>
    </row>
    <row r="61" spans="1:9" ht="15.75" x14ac:dyDescent="0.25">
      <c r="A61" s="262" t="s">
        <v>421</v>
      </c>
      <c r="B61" s="262"/>
      <c r="C61" s="262"/>
      <c r="D61" s="262"/>
      <c r="E61" s="262"/>
      <c r="F61" s="262"/>
      <c r="G61" s="262"/>
      <c r="H61" s="262"/>
      <c r="I61" s="262"/>
    </row>
    <row r="62" spans="1:9" ht="15.75" x14ac:dyDescent="0.25">
      <c r="A62" s="262" t="s">
        <v>545</v>
      </c>
      <c r="B62" s="262"/>
      <c r="C62" s="262"/>
      <c r="D62" s="262"/>
      <c r="E62" s="262"/>
      <c r="F62" s="262"/>
      <c r="G62" s="262"/>
      <c r="H62" s="262"/>
      <c r="I62" s="262"/>
    </row>
    <row r="63" spans="1:9" x14ac:dyDescent="0.2">
      <c r="A63" s="142"/>
      <c r="B63" s="8"/>
      <c r="C63" s="8"/>
      <c r="D63" s="8"/>
      <c r="E63" s="8"/>
      <c r="F63" s="8"/>
      <c r="G63" s="8"/>
      <c r="H63" s="253" t="s">
        <v>9</v>
      </c>
      <c r="I63" s="253"/>
    </row>
    <row r="64" spans="1:9" x14ac:dyDescent="0.2">
      <c r="A64" s="202" t="s">
        <v>504</v>
      </c>
      <c r="B64" s="205" t="s">
        <v>0</v>
      </c>
      <c r="C64" s="206"/>
      <c r="D64" s="206"/>
      <c r="E64" s="206"/>
      <c r="F64" s="206"/>
      <c r="G64" s="207"/>
      <c r="H64" s="214" t="s">
        <v>518</v>
      </c>
      <c r="I64" s="215"/>
    </row>
    <row r="65" spans="1:9" x14ac:dyDescent="0.2">
      <c r="A65" s="203"/>
      <c r="B65" s="208"/>
      <c r="C65" s="209"/>
      <c r="D65" s="209"/>
      <c r="E65" s="209"/>
      <c r="F65" s="209"/>
      <c r="G65" s="210"/>
      <c r="H65" s="216" t="s">
        <v>275</v>
      </c>
      <c r="I65" s="202" t="s">
        <v>519</v>
      </c>
    </row>
    <row r="66" spans="1:9" ht="23.25" customHeight="1" x14ac:dyDescent="0.2">
      <c r="A66" s="296"/>
      <c r="B66" s="211"/>
      <c r="C66" s="212"/>
      <c r="D66" s="212"/>
      <c r="E66" s="212"/>
      <c r="F66" s="212"/>
      <c r="G66" s="213"/>
      <c r="H66" s="217"/>
      <c r="I66" s="218"/>
    </row>
    <row r="67" spans="1:9" x14ac:dyDescent="0.2">
      <c r="A67" s="145"/>
      <c r="B67" s="158">
        <v>3</v>
      </c>
      <c r="C67" s="315" t="s">
        <v>174</v>
      </c>
      <c r="D67" s="316"/>
      <c r="E67" s="316"/>
      <c r="F67" s="316"/>
      <c r="G67" s="317"/>
      <c r="H67" s="145"/>
      <c r="I67" s="145"/>
    </row>
    <row r="68" spans="1:9" x14ac:dyDescent="0.2">
      <c r="A68" s="137">
        <v>200495</v>
      </c>
      <c r="B68" s="10"/>
      <c r="C68" s="219" t="s">
        <v>175</v>
      </c>
      <c r="D68" s="220"/>
      <c r="E68" s="220"/>
      <c r="F68" s="220"/>
      <c r="G68" s="221"/>
      <c r="H68" s="169">
        <v>70400</v>
      </c>
      <c r="I68" s="137">
        <v>214791</v>
      </c>
    </row>
    <row r="69" spans="1:9" x14ac:dyDescent="0.2">
      <c r="A69" s="137">
        <v>9364524</v>
      </c>
      <c r="B69" s="10"/>
      <c r="C69" s="219" t="s">
        <v>176</v>
      </c>
      <c r="D69" s="220"/>
      <c r="E69" s="220"/>
      <c r="F69" s="220"/>
      <c r="G69" s="221"/>
      <c r="H69" s="169">
        <v>10465725</v>
      </c>
      <c r="I69" s="137">
        <v>10172192</v>
      </c>
    </row>
    <row r="70" spans="1:9" x14ac:dyDescent="0.2">
      <c r="A70" s="137">
        <v>14535005</v>
      </c>
      <c r="B70" s="10"/>
      <c r="C70" s="219" t="s">
        <v>177</v>
      </c>
      <c r="D70" s="220"/>
      <c r="E70" s="220"/>
      <c r="F70" s="220"/>
      <c r="G70" s="221"/>
      <c r="H70" s="169">
        <v>14614762</v>
      </c>
      <c r="I70" s="137">
        <v>17227354</v>
      </c>
    </row>
    <row r="71" spans="1:9" x14ac:dyDescent="0.2">
      <c r="A71" s="137">
        <v>1062802</v>
      </c>
      <c r="B71" s="10"/>
      <c r="C71" s="219" t="s">
        <v>178</v>
      </c>
      <c r="D71" s="220"/>
      <c r="E71" s="220"/>
      <c r="F71" s="220"/>
      <c r="G71" s="221"/>
      <c r="H71" s="169">
        <v>962961</v>
      </c>
      <c r="I71" s="137">
        <v>1042760</v>
      </c>
    </row>
    <row r="72" spans="1:9" x14ac:dyDescent="0.2">
      <c r="A72" s="137">
        <v>99288</v>
      </c>
      <c r="B72" s="10"/>
      <c r="C72" s="219" t="s">
        <v>179</v>
      </c>
      <c r="D72" s="220"/>
      <c r="E72" s="220"/>
      <c r="F72" s="220"/>
      <c r="G72" s="221"/>
      <c r="H72" s="169">
        <v>135471</v>
      </c>
      <c r="I72" s="137">
        <v>69527</v>
      </c>
    </row>
    <row r="73" spans="1:9" x14ac:dyDescent="0.2">
      <c r="A73" s="137">
        <v>9279208</v>
      </c>
      <c r="B73" s="10"/>
      <c r="C73" s="219" t="s">
        <v>180</v>
      </c>
      <c r="D73" s="220"/>
      <c r="E73" s="220"/>
      <c r="F73" s="220"/>
      <c r="G73" s="221"/>
      <c r="H73" s="169">
        <v>3888846</v>
      </c>
      <c r="I73" s="137">
        <v>9057570</v>
      </c>
    </row>
    <row r="74" spans="1:9" x14ac:dyDescent="0.2">
      <c r="A74" s="145">
        <v>902184</v>
      </c>
      <c r="B74" s="27"/>
      <c r="C74" s="329" t="s">
        <v>181</v>
      </c>
      <c r="D74" s="209"/>
      <c r="E74" s="209"/>
      <c r="F74" s="209"/>
      <c r="G74" s="210"/>
      <c r="H74" s="169">
        <v>714006</v>
      </c>
      <c r="I74" s="145">
        <v>1017172</v>
      </c>
    </row>
    <row r="75" spans="1:9" x14ac:dyDescent="0.2">
      <c r="A75" s="145">
        <v>883852</v>
      </c>
      <c r="B75" s="27"/>
      <c r="C75" s="329" t="s">
        <v>182</v>
      </c>
      <c r="D75" s="334"/>
      <c r="E75" s="334"/>
      <c r="F75" s="334"/>
      <c r="G75" s="210"/>
      <c r="H75" s="169">
        <v>1146368</v>
      </c>
      <c r="I75" s="145">
        <v>1004470</v>
      </c>
    </row>
    <row r="76" spans="1:9" x14ac:dyDescent="0.2">
      <c r="A76" s="137">
        <v>3928444</v>
      </c>
      <c r="B76" s="10"/>
      <c r="C76" s="219" t="s">
        <v>183</v>
      </c>
      <c r="D76" s="220"/>
      <c r="E76" s="220"/>
      <c r="F76" s="220"/>
      <c r="G76" s="221"/>
      <c r="H76" s="169">
        <v>2846721</v>
      </c>
      <c r="I76" s="137">
        <v>4959563</v>
      </c>
    </row>
    <row r="77" spans="1:9" x14ac:dyDescent="0.2">
      <c r="A77" s="137">
        <v>5748436</v>
      </c>
      <c r="B77" s="10"/>
      <c r="C77" s="219" t="s">
        <v>184</v>
      </c>
      <c r="D77" s="220"/>
      <c r="E77" s="220"/>
      <c r="F77" s="220"/>
      <c r="G77" s="221"/>
      <c r="H77" s="169">
        <v>5561523</v>
      </c>
      <c r="I77" s="137">
        <v>7215970</v>
      </c>
    </row>
    <row r="78" spans="1:9" x14ac:dyDescent="0.2">
      <c r="A78" s="137">
        <v>2046327</v>
      </c>
      <c r="B78" s="10"/>
      <c r="C78" s="219" t="s">
        <v>185</v>
      </c>
      <c r="D78" s="225"/>
      <c r="E78" s="225"/>
      <c r="F78" s="225"/>
      <c r="G78" s="226"/>
      <c r="H78" s="169">
        <v>2081722</v>
      </c>
      <c r="I78" s="137">
        <v>2110256</v>
      </c>
    </row>
    <row r="79" spans="1:9" x14ac:dyDescent="0.2">
      <c r="A79" s="137">
        <v>499757</v>
      </c>
      <c r="B79" s="10"/>
      <c r="C79" s="219" t="s">
        <v>186</v>
      </c>
      <c r="D79" s="225"/>
      <c r="E79" s="225"/>
      <c r="F79" s="225"/>
      <c r="G79" s="226"/>
      <c r="H79" s="169">
        <v>1272351</v>
      </c>
      <c r="I79" s="137">
        <v>400841</v>
      </c>
    </row>
    <row r="80" spans="1:9" x14ac:dyDescent="0.2">
      <c r="A80" s="137">
        <v>8295926</v>
      </c>
      <c r="B80" s="10"/>
      <c r="C80" s="219" t="s">
        <v>187</v>
      </c>
      <c r="D80" s="225"/>
      <c r="E80" s="225"/>
      <c r="F80" s="225"/>
      <c r="G80" s="226"/>
      <c r="H80" s="169">
        <v>6866346</v>
      </c>
      <c r="I80" s="137">
        <v>10350592</v>
      </c>
    </row>
    <row r="81" spans="1:9" x14ac:dyDescent="0.2">
      <c r="A81" s="137">
        <v>1338444</v>
      </c>
      <c r="B81" s="10"/>
      <c r="C81" s="219" t="s">
        <v>188</v>
      </c>
      <c r="D81" s="220"/>
      <c r="E81" s="220"/>
      <c r="F81" s="220"/>
      <c r="G81" s="221"/>
      <c r="H81" s="169">
        <v>1165266</v>
      </c>
      <c r="I81" s="137">
        <v>1286706</v>
      </c>
    </row>
    <row r="82" spans="1:9" x14ac:dyDescent="0.2">
      <c r="A82" s="137">
        <v>2735141</v>
      </c>
      <c r="B82" s="10"/>
      <c r="C82" s="219" t="s">
        <v>189</v>
      </c>
      <c r="D82" s="220"/>
      <c r="E82" s="220"/>
      <c r="F82" s="220"/>
      <c r="G82" s="221"/>
      <c r="H82" s="169">
        <v>1901613</v>
      </c>
      <c r="I82" s="137">
        <v>2761810</v>
      </c>
    </row>
    <row r="83" spans="1:9" x14ac:dyDescent="0.2">
      <c r="A83" s="137">
        <v>3682706</v>
      </c>
      <c r="B83" s="10"/>
      <c r="C83" s="219" t="s">
        <v>190</v>
      </c>
      <c r="D83" s="220"/>
      <c r="E83" s="220"/>
      <c r="F83" s="220"/>
      <c r="G83" s="221"/>
      <c r="H83" s="169">
        <v>3281797</v>
      </c>
      <c r="I83" s="137">
        <v>4494753</v>
      </c>
    </row>
    <row r="84" spans="1:9" x14ac:dyDescent="0.2">
      <c r="A84" s="137">
        <v>2163300</v>
      </c>
      <c r="B84" s="10"/>
      <c r="C84" s="219" t="s">
        <v>191</v>
      </c>
      <c r="D84" s="220"/>
      <c r="E84" s="220"/>
      <c r="F84" s="220"/>
      <c r="G84" s="221"/>
      <c r="H84" s="170">
        <v>799687</v>
      </c>
      <c r="I84" s="137">
        <v>3182262</v>
      </c>
    </row>
    <row r="85" spans="1:9" x14ac:dyDescent="0.2">
      <c r="A85" s="145">
        <v>15948672</v>
      </c>
      <c r="B85" s="27"/>
      <c r="C85" s="329" t="s">
        <v>192</v>
      </c>
      <c r="D85" s="334"/>
      <c r="E85" s="334"/>
      <c r="F85" s="334"/>
      <c r="G85" s="210"/>
      <c r="H85" s="145">
        <v>7760872</v>
      </c>
      <c r="I85" s="145">
        <v>19434391</v>
      </c>
    </row>
    <row r="86" spans="1:9" x14ac:dyDescent="0.2">
      <c r="A86" s="137">
        <v>2985498</v>
      </c>
      <c r="B86" s="10"/>
      <c r="C86" s="219" t="s">
        <v>193</v>
      </c>
      <c r="D86" s="220"/>
      <c r="E86" s="220"/>
      <c r="F86" s="220"/>
      <c r="G86" s="221"/>
      <c r="H86" s="137">
        <v>214209</v>
      </c>
      <c r="I86" s="137">
        <v>889058</v>
      </c>
    </row>
    <row r="87" spans="1:9" x14ac:dyDescent="0.2">
      <c r="A87" s="137">
        <v>24642234</v>
      </c>
      <c r="B87" s="10"/>
      <c r="C87" s="219" t="s">
        <v>194</v>
      </c>
      <c r="D87" s="220"/>
      <c r="E87" s="220"/>
      <c r="F87" s="220"/>
      <c r="G87" s="221"/>
      <c r="H87" s="137">
        <v>25809086</v>
      </c>
      <c r="I87" s="137">
        <v>26664390</v>
      </c>
    </row>
    <row r="88" spans="1:9" x14ac:dyDescent="0.2">
      <c r="A88" s="137">
        <v>137931</v>
      </c>
      <c r="B88" s="10"/>
      <c r="C88" s="219" t="s">
        <v>195</v>
      </c>
      <c r="D88" s="225"/>
      <c r="E88" s="225"/>
      <c r="F88" s="225"/>
      <c r="G88" s="226"/>
      <c r="H88" s="137">
        <v>135000</v>
      </c>
      <c r="I88" s="137">
        <v>141667</v>
      </c>
    </row>
    <row r="89" spans="1:9" x14ac:dyDescent="0.2">
      <c r="A89" s="137">
        <v>77487</v>
      </c>
      <c r="B89" s="10"/>
      <c r="C89" s="219" t="s">
        <v>261</v>
      </c>
      <c r="D89" s="304"/>
      <c r="E89" s="304"/>
      <c r="F89" s="304"/>
      <c r="G89" s="305"/>
      <c r="H89" s="137">
        <v>65000</v>
      </c>
      <c r="I89" s="137">
        <v>79115</v>
      </c>
    </row>
    <row r="90" spans="1:9" x14ac:dyDescent="0.2">
      <c r="A90" s="137">
        <v>5052782</v>
      </c>
      <c r="B90" s="10"/>
      <c r="C90" s="219" t="s">
        <v>196</v>
      </c>
      <c r="D90" s="225"/>
      <c r="E90" s="225"/>
      <c r="F90" s="225"/>
      <c r="G90" s="226"/>
      <c r="H90" s="137">
        <v>676537</v>
      </c>
      <c r="I90" s="137">
        <v>1034348</v>
      </c>
    </row>
    <row r="91" spans="1:9" x14ac:dyDescent="0.2">
      <c r="A91" s="137">
        <v>7366252</v>
      </c>
      <c r="B91" s="10"/>
      <c r="C91" s="219" t="s">
        <v>197</v>
      </c>
      <c r="D91" s="225"/>
      <c r="E91" s="225"/>
      <c r="F91" s="225"/>
      <c r="G91" s="226"/>
      <c r="H91" s="137">
        <v>7732889</v>
      </c>
      <c r="I91" s="137">
        <v>8004473</v>
      </c>
    </row>
    <row r="92" spans="1:9" x14ac:dyDescent="0.2">
      <c r="A92" s="137">
        <v>67349279</v>
      </c>
      <c r="B92" s="10"/>
      <c r="C92" s="219" t="s">
        <v>262</v>
      </c>
      <c r="D92" s="220"/>
      <c r="E92" s="220"/>
      <c r="F92" s="220"/>
      <c r="G92" s="221"/>
      <c r="H92" s="137">
        <v>18684511</v>
      </c>
      <c r="I92" s="137">
        <v>76688984</v>
      </c>
    </row>
    <row r="93" spans="1:9" x14ac:dyDescent="0.2">
      <c r="A93" s="137">
        <v>11386</v>
      </c>
      <c r="B93" s="10"/>
      <c r="C93" s="219" t="s">
        <v>198</v>
      </c>
      <c r="D93" s="225"/>
      <c r="E93" s="225"/>
      <c r="F93" s="225"/>
      <c r="G93" s="226"/>
      <c r="H93" s="137">
        <v>13839</v>
      </c>
      <c r="I93" s="137">
        <v>72960</v>
      </c>
    </row>
    <row r="94" spans="1:9" x14ac:dyDescent="0.2">
      <c r="A94" s="137">
        <v>1109314</v>
      </c>
      <c r="B94" s="10"/>
      <c r="C94" s="219" t="s">
        <v>199</v>
      </c>
      <c r="D94" s="225"/>
      <c r="E94" s="225"/>
      <c r="F94" s="225"/>
      <c r="G94" s="226"/>
      <c r="H94" s="137">
        <v>1258984</v>
      </c>
      <c r="I94" s="137">
        <v>1420986</v>
      </c>
    </row>
    <row r="95" spans="1:9" x14ac:dyDescent="0.2">
      <c r="A95" s="137">
        <v>4743482</v>
      </c>
      <c r="B95" s="10"/>
      <c r="C95" s="219" t="s">
        <v>200</v>
      </c>
      <c r="D95" s="225"/>
      <c r="E95" s="225"/>
      <c r="F95" s="225"/>
      <c r="G95" s="226"/>
      <c r="H95" s="137">
        <v>3164000</v>
      </c>
      <c r="I95" s="137">
        <v>9419808</v>
      </c>
    </row>
    <row r="96" spans="1:9" x14ac:dyDescent="0.2">
      <c r="A96" s="137">
        <v>25690004</v>
      </c>
      <c r="B96" s="10"/>
      <c r="C96" s="219" t="s">
        <v>201</v>
      </c>
      <c r="D96" s="225"/>
      <c r="E96" s="225"/>
      <c r="F96" s="225"/>
      <c r="G96" s="226"/>
      <c r="H96" s="137">
        <v>11307250</v>
      </c>
      <c r="I96" s="137">
        <v>19330868</v>
      </c>
    </row>
    <row r="97" spans="1:9" x14ac:dyDescent="0.2">
      <c r="A97" s="137">
        <v>13543253</v>
      </c>
      <c r="B97" s="10"/>
      <c r="C97" s="219" t="s">
        <v>202</v>
      </c>
      <c r="D97" s="225"/>
      <c r="E97" s="225"/>
      <c r="F97" s="225"/>
      <c r="G97" s="226"/>
      <c r="H97" s="137">
        <v>12487618</v>
      </c>
      <c r="I97" s="137">
        <v>13964906</v>
      </c>
    </row>
    <row r="98" spans="1:9" x14ac:dyDescent="0.2">
      <c r="A98" s="137">
        <v>36352</v>
      </c>
      <c r="B98" s="10"/>
      <c r="C98" s="219" t="s">
        <v>203</v>
      </c>
      <c r="D98" s="225"/>
      <c r="E98" s="225"/>
      <c r="F98" s="225"/>
      <c r="G98" s="226"/>
      <c r="H98" s="137">
        <v>38638</v>
      </c>
      <c r="I98" s="137">
        <v>49103</v>
      </c>
    </row>
    <row r="99" spans="1:9" x14ac:dyDescent="0.2">
      <c r="A99" s="137">
        <v>93976</v>
      </c>
      <c r="B99" s="10"/>
      <c r="C99" s="219" t="s">
        <v>204</v>
      </c>
      <c r="D99" s="225"/>
      <c r="E99" s="225"/>
      <c r="F99" s="225"/>
      <c r="G99" s="226"/>
      <c r="H99" s="137">
        <v>158500</v>
      </c>
      <c r="I99" s="137">
        <v>156267</v>
      </c>
    </row>
    <row r="100" spans="1:9" x14ac:dyDescent="0.2">
      <c r="A100" s="140">
        <f>SUM(A68:A99)</f>
        <v>235553741</v>
      </c>
      <c r="B100" s="339" t="s">
        <v>205</v>
      </c>
      <c r="C100" s="340"/>
      <c r="D100" s="340"/>
      <c r="E100" s="340"/>
      <c r="F100" s="340"/>
      <c r="G100" s="341"/>
      <c r="H100" s="140">
        <f>SUM(H68:H99)</f>
        <v>147282498</v>
      </c>
      <c r="I100" s="140">
        <f>SUM(I68:I99)</f>
        <v>253919913</v>
      </c>
    </row>
    <row r="101" spans="1:9" x14ac:dyDescent="0.2">
      <c r="A101" s="165"/>
      <c r="B101" s="15">
        <v>4</v>
      </c>
      <c r="C101" s="234" t="s">
        <v>206</v>
      </c>
      <c r="D101" s="235"/>
      <c r="E101" s="235"/>
      <c r="F101" s="235"/>
      <c r="G101" s="236"/>
      <c r="H101" s="165"/>
      <c r="I101" s="165"/>
    </row>
    <row r="102" spans="1:9" x14ac:dyDescent="0.2">
      <c r="A102" s="137">
        <v>6133168</v>
      </c>
      <c r="B102" s="10"/>
      <c r="C102" s="219" t="s">
        <v>207</v>
      </c>
      <c r="D102" s="225"/>
      <c r="E102" s="225"/>
      <c r="F102" s="225"/>
      <c r="G102" s="226"/>
      <c r="H102" s="137">
        <v>5511102</v>
      </c>
      <c r="I102" s="137">
        <v>6118153</v>
      </c>
    </row>
    <row r="103" spans="1:9" x14ac:dyDescent="0.2">
      <c r="A103" s="137">
        <v>38519684</v>
      </c>
      <c r="B103" s="10"/>
      <c r="C103" s="219" t="s">
        <v>208</v>
      </c>
      <c r="D103" s="225"/>
      <c r="E103" s="225"/>
      <c r="F103" s="225"/>
      <c r="G103" s="226"/>
      <c r="H103" s="137">
        <v>21750607</v>
      </c>
      <c r="I103" s="137">
        <v>32411445</v>
      </c>
    </row>
    <row r="104" spans="1:9" x14ac:dyDescent="0.2">
      <c r="A104" s="137">
        <v>12679125</v>
      </c>
      <c r="B104" s="10"/>
      <c r="C104" s="219" t="s">
        <v>209</v>
      </c>
      <c r="D104" s="225"/>
      <c r="E104" s="225"/>
      <c r="F104" s="225"/>
      <c r="G104" s="226"/>
      <c r="H104" s="137">
        <v>8153363</v>
      </c>
      <c r="I104" s="137">
        <v>13321979</v>
      </c>
    </row>
    <row r="105" spans="1:9" x14ac:dyDescent="0.2">
      <c r="A105" s="138">
        <v>0</v>
      </c>
      <c r="B105" s="10"/>
      <c r="C105" s="219" t="s">
        <v>546</v>
      </c>
      <c r="D105" s="225"/>
      <c r="E105" s="225"/>
      <c r="F105" s="225"/>
      <c r="G105" s="226"/>
      <c r="H105" s="138">
        <v>0</v>
      </c>
      <c r="I105" s="137">
        <v>236075</v>
      </c>
    </row>
    <row r="106" spans="1:9" x14ac:dyDescent="0.2">
      <c r="A106" s="161">
        <f>SUM(A102:A105)</f>
        <v>57331977</v>
      </c>
      <c r="B106" s="243" t="s">
        <v>210</v>
      </c>
      <c r="C106" s="258"/>
      <c r="D106" s="258"/>
      <c r="E106" s="258"/>
      <c r="F106" s="258"/>
      <c r="G106" s="259"/>
      <c r="H106" s="161">
        <f>SUM(H102:H105)</f>
        <v>35415072</v>
      </c>
      <c r="I106" s="161">
        <f>SUM(I102:I105)</f>
        <v>52087652</v>
      </c>
    </row>
    <row r="107" spans="1:9" x14ac:dyDescent="0.2">
      <c r="A107" s="140">
        <f>SUM(A106+A100+A56)</f>
        <v>381783060</v>
      </c>
      <c r="B107" s="339" t="s">
        <v>515</v>
      </c>
      <c r="C107" s="340"/>
      <c r="D107" s="340"/>
      <c r="E107" s="340"/>
      <c r="F107" s="340"/>
      <c r="G107" s="341"/>
      <c r="H107" s="140">
        <f>SUM(H106+H100+H56)</f>
        <v>258443095</v>
      </c>
      <c r="I107" s="140">
        <f>SUM(I106+I100+I56)</f>
        <v>405561675</v>
      </c>
    </row>
    <row r="108" spans="1:9" x14ac:dyDescent="0.2">
      <c r="A108" s="52"/>
      <c r="B108" s="53"/>
      <c r="C108" s="53"/>
      <c r="D108" s="53"/>
      <c r="E108" s="53"/>
      <c r="F108" s="53"/>
      <c r="G108" s="53"/>
      <c r="H108" s="164"/>
      <c r="I108" s="164"/>
    </row>
    <row r="109" spans="1:9" x14ac:dyDescent="0.2">
      <c r="A109" s="52"/>
      <c r="B109" s="53"/>
      <c r="C109" s="53"/>
      <c r="D109" s="53"/>
      <c r="E109" s="53"/>
      <c r="F109" s="53"/>
      <c r="G109" s="53"/>
      <c r="H109" s="164"/>
      <c r="I109" s="164"/>
    </row>
    <row r="110" spans="1:9" x14ac:dyDescent="0.2">
      <c r="A110" s="52"/>
      <c r="B110" s="53"/>
      <c r="C110" s="53"/>
      <c r="D110" s="53"/>
      <c r="E110" s="53"/>
      <c r="F110" s="53"/>
      <c r="G110" s="53"/>
      <c r="H110" s="164"/>
      <c r="I110" s="164"/>
    </row>
    <row r="111" spans="1:9" x14ac:dyDescent="0.2">
      <c r="A111" s="52"/>
      <c r="B111" s="53"/>
      <c r="C111" s="53"/>
      <c r="D111" s="53"/>
      <c r="E111" s="53"/>
      <c r="F111" s="53"/>
      <c r="G111" s="53"/>
      <c r="H111" s="164"/>
      <c r="I111" s="164"/>
    </row>
    <row r="112" spans="1:9" x14ac:dyDescent="0.2">
      <c r="A112" s="52"/>
      <c r="B112" s="53"/>
      <c r="C112" s="53"/>
      <c r="D112" s="53"/>
      <c r="E112" s="53"/>
      <c r="F112" s="53"/>
      <c r="G112" s="53"/>
      <c r="H112" s="164"/>
      <c r="I112" s="164"/>
    </row>
    <row r="113" spans="1:9" x14ac:dyDescent="0.2">
      <c r="A113" s="143"/>
      <c r="B113" s="20"/>
      <c r="C113" s="20"/>
      <c r="D113" s="20"/>
      <c r="E113" s="20"/>
      <c r="F113" s="20"/>
      <c r="G113" s="20"/>
      <c r="H113" s="143"/>
      <c r="I113" s="143"/>
    </row>
    <row r="114" spans="1:9" x14ac:dyDescent="0.2">
      <c r="A114" s="143"/>
      <c r="B114" s="20"/>
      <c r="C114" s="20"/>
      <c r="D114" s="20"/>
      <c r="E114" s="20"/>
      <c r="F114" s="20"/>
      <c r="G114" s="20"/>
      <c r="H114" s="143"/>
      <c r="I114" s="143"/>
    </row>
    <row r="115" spans="1:9" x14ac:dyDescent="0.2">
      <c r="A115" s="248" t="s">
        <v>283</v>
      </c>
      <c r="B115" s="248"/>
      <c r="C115" s="235"/>
      <c r="D115" s="235"/>
      <c r="E115" s="235"/>
      <c r="F115" s="11"/>
      <c r="G115" s="11"/>
      <c r="H115" s="18"/>
      <c r="I115" s="18"/>
    </row>
    <row r="116" spans="1:9" x14ac:dyDescent="0.2">
      <c r="A116" s="172"/>
      <c r="B116" s="72"/>
      <c r="C116" s="69"/>
      <c r="D116" s="69"/>
      <c r="E116" s="69"/>
      <c r="F116" s="11"/>
      <c r="G116" s="11"/>
      <c r="H116" s="18"/>
      <c r="I116" s="18"/>
    </row>
    <row r="117" spans="1:9" ht="15.75" x14ac:dyDescent="0.25">
      <c r="A117" s="262" t="s">
        <v>421</v>
      </c>
      <c r="B117" s="262"/>
      <c r="C117" s="262"/>
      <c r="D117" s="262"/>
      <c r="E117" s="262"/>
      <c r="F117" s="262"/>
      <c r="G117" s="262"/>
      <c r="H117" s="262"/>
      <c r="I117" s="262"/>
    </row>
    <row r="118" spans="1:9" ht="15.75" x14ac:dyDescent="0.25">
      <c r="A118" s="262" t="s">
        <v>545</v>
      </c>
      <c r="B118" s="262"/>
      <c r="C118" s="262"/>
      <c r="D118" s="262"/>
      <c r="E118" s="262"/>
      <c r="F118" s="262"/>
      <c r="G118" s="262"/>
      <c r="H118" s="262"/>
      <c r="I118" s="262"/>
    </row>
    <row r="119" spans="1:9" x14ac:dyDescent="0.2">
      <c r="A119" s="142"/>
      <c r="B119" s="8"/>
      <c r="C119" s="8"/>
      <c r="D119" s="8"/>
      <c r="E119" s="8"/>
      <c r="F119" s="8"/>
      <c r="G119" s="8"/>
      <c r="H119" s="253" t="s">
        <v>9</v>
      </c>
      <c r="I119" s="253"/>
    </row>
    <row r="120" spans="1:9" x14ac:dyDescent="0.2">
      <c r="A120" s="202" t="s">
        <v>504</v>
      </c>
      <c r="B120" s="205" t="s">
        <v>0</v>
      </c>
      <c r="C120" s="206"/>
      <c r="D120" s="206"/>
      <c r="E120" s="206"/>
      <c r="F120" s="206"/>
      <c r="G120" s="207"/>
      <c r="H120" s="214" t="s">
        <v>518</v>
      </c>
      <c r="I120" s="215"/>
    </row>
    <row r="121" spans="1:9" x14ac:dyDescent="0.2">
      <c r="A121" s="203"/>
      <c r="B121" s="208"/>
      <c r="C121" s="209"/>
      <c r="D121" s="209"/>
      <c r="E121" s="209"/>
      <c r="F121" s="209"/>
      <c r="G121" s="210"/>
      <c r="H121" s="216" t="s">
        <v>275</v>
      </c>
      <c r="I121" s="202" t="s">
        <v>519</v>
      </c>
    </row>
    <row r="122" spans="1:9" ht="19.5" customHeight="1" x14ac:dyDescent="0.2">
      <c r="A122" s="296"/>
      <c r="B122" s="211"/>
      <c r="C122" s="212"/>
      <c r="D122" s="212"/>
      <c r="E122" s="212"/>
      <c r="F122" s="212"/>
      <c r="G122" s="213"/>
      <c r="H122" s="217"/>
      <c r="I122" s="218"/>
    </row>
    <row r="123" spans="1:9" x14ac:dyDescent="0.2">
      <c r="A123" s="7"/>
      <c r="B123" s="342" t="s">
        <v>211</v>
      </c>
      <c r="C123" s="284"/>
      <c r="D123" s="284"/>
      <c r="E123" s="284"/>
      <c r="F123" s="284"/>
      <c r="G123" s="285"/>
      <c r="H123" s="7"/>
      <c r="I123" s="26"/>
    </row>
    <row r="124" spans="1:9" x14ac:dyDescent="0.2">
      <c r="A124" s="137"/>
      <c r="B124" s="10">
        <v>1</v>
      </c>
      <c r="C124" s="234" t="s">
        <v>212</v>
      </c>
      <c r="D124" s="246"/>
      <c r="E124" s="246"/>
      <c r="F124" s="246"/>
      <c r="G124" s="247"/>
      <c r="H124" s="137"/>
      <c r="I124" s="137"/>
    </row>
    <row r="125" spans="1:9" x14ac:dyDescent="0.2">
      <c r="A125" s="137"/>
      <c r="B125" s="10"/>
      <c r="C125" s="234" t="s">
        <v>213</v>
      </c>
      <c r="D125" s="235"/>
      <c r="E125" s="235"/>
      <c r="F125" s="235"/>
      <c r="G125" s="236"/>
      <c r="H125" s="137"/>
      <c r="I125" s="137"/>
    </row>
    <row r="126" spans="1:9" x14ac:dyDescent="0.2">
      <c r="A126" s="137">
        <v>11321196</v>
      </c>
      <c r="B126" s="10"/>
      <c r="C126" s="256" t="s">
        <v>214</v>
      </c>
      <c r="D126" s="254"/>
      <c r="E126" s="254"/>
      <c r="F126" s="254"/>
      <c r="G126" s="257"/>
      <c r="H126" s="137">
        <v>4692000</v>
      </c>
      <c r="I126" s="137">
        <v>12781435</v>
      </c>
    </row>
    <row r="127" spans="1:9" x14ac:dyDescent="0.2">
      <c r="A127" s="137">
        <v>32187102</v>
      </c>
      <c r="B127" s="10"/>
      <c r="C127" s="256" t="s">
        <v>215</v>
      </c>
      <c r="D127" s="254"/>
      <c r="E127" s="254"/>
      <c r="F127" s="254"/>
      <c r="G127" s="257"/>
      <c r="H127" s="137">
        <v>747000</v>
      </c>
      <c r="I127" s="137">
        <v>986517</v>
      </c>
    </row>
    <row r="128" spans="1:9" x14ac:dyDescent="0.2">
      <c r="A128" s="161">
        <f>SUM(A126:A127)</f>
        <v>43508298</v>
      </c>
      <c r="B128" s="243" t="s">
        <v>216</v>
      </c>
      <c r="C128" s="244"/>
      <c r="D128" s="244"/>
      <c r="E128" s="244"/>
      <c r="F128" s="244"/>
      <c r="G128" s="245"/>
      <c r="H128" s="161">
        <f>SUM(H126:H127)</f>
        <v>5439000</v>
      </c>
      <c r="I128" s="161">
        <f>SUM(I126:I127)</f>
        <v>13767952</v>
      </c>
    </row>
    <row r="129" spans="1:9" x14ac:dyDescent="0.2">
      <c r="A129" s="137"/>
      <c r="B129" s="10">
        <v>2</v>
      </c>
      <c r="C129" s="234" t="s">
        <v>217</v>
      </c>
      <c r="D129" s="246"/>
      <c r="E129" s="246"/>
      <c r="F129" s="246"/>
      <c r="G129" s="247"/>
      <c r="H129" s="137"/>
      <c r="I129" s="137"/>
    </row>
    <row r="130" spans="1:9" x14ac:dyDescent="0.2">
      <c r="A130" s="137">
        <v>4926921</v>
      </c>
      <c r="B130" s="10"/>
      <c r="C130" s="219" t="s">
        <v>218</v>
      </c>
      <c r="D130" s="220"/>
      <c r="E130" s="220"/>
      <c r="F130" s="220"/>
      <c r="G130" s="221"/>
      <c r="H130" s="137">
        <v>4027233</v>
      </c>
      <c r="I130" s="137">
        <v>7782007</v>
      </c>
    </row>
    <row r="131" spans="1:9" x14ac:dyDescent="0.2">
      <c r="A131" s="161">
        <f>SUM(A130)</f>
        <v>4926921</v>
      </c>
      <c r="B131" s="243" t="s">
        <v>219</v>
      </c>
      <c r="C131" s="258"/>
      <c r="D131" s="258"/>
      <c r="E131" s="258"/>
      <c r="F131" s="258"/>
      <c r="G131" s="259"/>
      <c r="H131" s="161">
        <f>SUM(H130)</f>
        <v>4027233</v>
      </c>
      <c r="I131" s="161">
        <f>SUM(I130)</f>
        <v>7782007</v>
      </c>
    </row>
    <row r="132" spans="1:9" x14ac:dyDescent="0.2">
      <c r="A132" s="165"/>
      <c r="B132" s="71"/>
      <c r="C132" s="343" t="s">
        <v>220</v>
      </c>
      <c r="D132" s="343"/>
      <c r="E132" s="343"/>
      <c r="F132" s="343"/>
      <c r="G132" s="344"/>
      <c r="H132" s="165"/>
      <c r="I132" s="165"/>
    </row>
    <row r="133" spans="1:9" x14ac:dyDescent="0.2">
      <c r="A133" s="145"/>
      <c r="B133" s="27">
        <v>3</v>
      </c>
      <c r="C133" s="315" t="s">
        <v>221</v>
      </c>
      <c r="D133" s="345"/>
      <c r="E133" s="345"/>
      <c r="F133" s="345"/>
      <c r="G133" s="346"/>
      <c r="H133" s="145"/>
      <c r="I133" s="145"/>
    </row>
    <row r="134" spans="1:9" x14ac:dyDescent="0.2">
      <c r="A134" s="145">
        <v>31684247</v>
      </c>
      <c r="B134" s="27"/>
      <c r="C134" s="329" t="s">
        <v>263</v>
      </c>
      <c r="D134" s="334"/>
      <c r="E134" s="334"/>
      <c r="F134" s="334"/>
      <c r="G134" s="210"/>
      <c r="H134" s="145">
        <v>30450604</v>
      </c>
      <c r="I134" s="145">
        <v>29875132</v>
      </c>
    </row>
    <row r="135" spans="1:9" x14ac:dyDescent="0.2">
      <c r="A135" s="137">
        <v>333143</v>
      </c>
      <c r="B135" s="10"/>
      <c r="C135" s="219" t="s">
        <v>264</v>
      </c>
      <c r="D135" s="220"/>
      <c r="E135" s="220"/>
      <c r="F135" s="220"/>
      <c r="G135" s="221"/>
      <c r="H135" s="137">
        <v>4642670</v>
      </c>
      <c r="I135" s="137">
        <v>4612400</v>
      </c>
    </row>
    <row r="136" spans="1:9" x14ac:dyDescent="0.2">
      <c r="A136" s="137">
        <v>1652040</v>
      </c>
      <c r="B136" s="10"/>
      <c r="C136" s="219" t="s">
        <v>222</v>
      </c>
      <c r="D136" s="220"/>
      <c r="E136" s="220"/>
      <c r="F136" s="220"/>
      <c r="G136" s="221"/>
      <c r="H136" s="137">
        <v>1489679</v>
      </c>
      <c r="I136" s="137">
        <v>1884836</v>
      </c>
    </row>
    <row r="137" spans="1:9" x14ac:dyDescent="0.2">
      <c r="A137" s="137">
        <v>20926379</v>
      </c>
      <c r="B137" s="10"/>
      <c r="C137" s="219" t="s">
        <v>223</v>
      </c>
      <c r="D137" s="225"/>
      <c r="E137" s="225"/>
      <c r="F137" s="225"/>
      <c r="G137" s="226"/>
      <c r="H137" s="137">
        <v>21561899</v>
      </c>
      <c r="I137" s="137">
        <v>21218383</v>
      </c>
    </row>
    <row r="138" spans="1:9" x14ac:dyDescent="0.2">
      <c r="A138" s="137">
        <v>6581256</v>
      </c>
      <c r="B138" s="10"/>
      <c r="C138" s="219" t="s">
        <v>224</v>
      </c>
      <c r="D138" s="225"/>
      <c r="E138" s="225"/>
      <c r="F138" s="225"/>
      <c r="G138" s="226"/>
      <c r="H138" s="137">
        <v>4492410</v>
      </c>
      <c r="I138" s="137">
        <v>20765114</v>
      </c>
    </row>
    <row r="139" spans="1:9" x14ac:dyDescent="0.2">
      <c r="A139" s="161">
        <f>SUM(A134:A138)</f>
        <v>61177065</v>
      </c>
      <c r="B139" s="243" t="s">
        <v>225</v>
      </c>
      <c r="C139" s="244"/>
      <c r="D139" s="244"/>
      <c r="E139" s="244"/>
      <c r="F139" s="244"/>
      <c r="G139" s="245"/>
      <c r="H139" s="161">
        <f>SUM(H134:H138)</f>
        <v>62637262</v>
      </c>
      <c r="I139" s="161">
        <f>SUM(I134:I138)</f>
        <v>78355865</v>
      </c>
    </row>
    <row r="140" spans="1:9" x14ac:dyDescent="0.2">
      <c r="A140" s="137"/>
      <c r="B140" s="10">
        <v>4</v>
      </c>
      <c r="C140" s="234" t="s">
        <v>226</v>
      </c>
      <c r="D140" s="246"/>
      <c r="E140" s="246"/>
      <c r="F140" s="246"/>
      <c r="G140" s="247"/>
      <c r="H140" s="137"/>
      <c r="I140" s="137"/>
    </row>
    <row r="141" spans="1:9" x14ac:dyDescent="0.2">
      <c r="A141" s="137">
        <v>17972</v>
      </c>
      <c r="B141" s="10"/>
      <c r="C141" s="11" t="s">
        <v>485</v>
      </c>
      <c r="H141" s="138">
        <v>0</v>
      </c>
      <c r="I141" s="137">
        <v>44129</v>
      </c>
    </row>
    <row r="142" spans="1:9" x14ac:dyDescent="0.2">
      <c r="A142" s="137">
        <v>208481</v>
      </c>
      <c r="B142" s="10"/>
      <c r="C142" s="219" t="s">
        <v>227</v>
      </c>
      <c r="D142" s="220"/>
      <c r="E142" s="220"/>
      <c r="F142" s="220"/>
      <c r="G142" s="221"/>
      <c r="H142" s="137">
        <v>220000</v>
      </c>
      <c r="I142" s="137">
        <v>223938</v>
      </c>
    </row>
    <row r="143" spans="1:9" x14ac:dyDescent="0.2">
      <c r="A143" s="137">
        <v>2799373</v>
      </c>
      <c r="B143" s="10"/>
      <c r="C143" s="219" t="s">
        <v>228</v>
      </c>
      <c r="D143" s="220"/>
      <c r="E143" s="220"/>
      <c r="F143" s="220"/>
      <c r="G143" s="221"/>
      <c r="H143" s="138">
        <v>0</v>
      </c>
      <c r="I143" s="138">
        <v>0</v>
      </c>
    </row>
    <row r="144" spans="1:9" x14ac:dyDescent="0.2">
      <c r="A144" s="137">
        <v>1522574</v>
      </c>
      <c r="B144" s="10"/>
      <c r="C144" s="219" t="s">
        <v>229</v>
      </c>
      <c r="D144" s="220"/>
      <c r="E144" s="220"/>
      <c r="F144" s="220"/>
      <c r="G144" s="221"/>
      <c r="H144" s="138">
        <v>0</v>
      </c>
      <c r="I144" s="138">
        <v>0</v>
      </c>
    </row>
    <row r="145" spans="1:9" x14ac:dyDescent="0.2">
      <c r="A145" s="140">
        <f>SUM(A141:A144)</f>
        <v>4548400</v>
      </c>
      <c r="B145" s="276" t="s">
        <v>230</v>
      </c>
      <c r="C145" s="277"/>
      <c r="D145" s="277"/>
      <c r="E145" s="277"/>
      <c r="F145" s="277"/>
      <c r="G145" s="278"/>
      <c r="H145" s="140">
        <f>SUM(H141:H144)</f>
        <v>220000</v>
      </c>
      <c r="I145" s="140">
        <f>SUM(I141:I144)</f>
        <v>268067</v>
      </c>
    </row>
    <row r="146" spans="1:9" x14ac:dyDescent="0.2">
      <c r="A146" s="137"/>
      <c r="B146" s="10">
        <v>5</v>
      </c>
      <c r="C146" s="234" t="s">
        <v>231</v>
      </c>
      <c r="D146" s="246"/>
      <c r="E146" s="246"/>
      <c r="F146" s="246"/>
      <c r="G146" s="247"/>
      <c r="H146" s="137"/>
      <c r="I146" s="137"/>
    </row>
    <row r="147" spans="1:9" x14ac:dyDescent="0.2">
      <c r="A147" s="137">
        <v>63784</v>
      </c>
      <c r="B147" s="10"/>
      <c r="C147" s="219" t="s">
        <v>232</v>
      </c>
      <c r="D147" s="220"/>
      <c r="E147" s="220"/>
      <c r="F147" s="220"/>
      <c r="G147" s="221"/>
      <c r="H147" s="137">
        <v>2600</v>
      </c>
      <c r="I147" s="137">
        <v>97650</v>
      </c>
    </row>
    <row r="148" spans="1:9" x14ac:dyDescent="0.2">
      <c r="A148" s="161">
        <f>SUM(A147)</f>
        <v>63784</v>
      </c>
      <c r="B148" s="243" t="s">
        <v>233</v>
      </c>
      <c r="C148" s="244"/>
      <c r="D148" s="244"/>
      <c r="E148" s="244"/>
      <c r="F148" s="244"/>
      <c r="G148" s="245"/>
      <c r="H148" s="161">
        <f>SUM(H147)</f>
        <v>2600</v>
      </c>
      <c r="I148" s="161">
        <f>SUM(I147)</f>
        <v>97650</v>
      </c>
    </row>
    <row r="149" spans="1:9" x14ac:dyDescent="0.2">
      <c r="A149" s="137"/>
      <c r="B149" s="10">
        <v>6</v>
      </c>
      <c r="C149" s="234" t="s">
        <v>234</v>
      </c>
      <c r="D149" s="235"/>
      <c r="E149" s="235"/>
      <c r="F149" s="235"/>
      <c r="G149" s="236"/>
      <c r="H149" s="137"/>
      <c r="I149" s="137"/>
    </row>
    <row r="150" spans="1:9" x14ac:dyDescent="0.2">
      <c r="A150" s="137">
        <v>4860000</v>
      </c>
      <c r="B150" s="10"/>
      <c r="C150" s="219" t="s">
        <v>235</v>
      </c>
      <c r="D150" s="225"/>
      <c r="E150" s="225"/>
      <c r="F150" s="225"/>
      <c r="G150" s="226"/>
      <c r="H150" s="138">
        <v>0</v>
      </c>
      <c r="I150" s="137">
        <v>36177957</v>
      </c>
    </row>
    <row r="151" spans="1:9" x14ac:dyDescent="0.2">
      <c r="A151" s="161">
        <f>SUM(A150)</f>
        <v>4860000</v>
      </c>
      <c r="B151" s="243" t="s">
        <v>236</v>
      </c>
      <c r="C151" s="244"/>
      <c r="D151" s="244"/>
      <c r="E151" s="244"/>
      <c r="F151" s="244"/>
      <c r="G151" s="245"/>
      <c r="H151" s="166">
        <f>SUM(H150)</f>
        <v>0</v>
      </c>
      <c r="I151" s="161">
        <f>SUM(I150)</f>
        <v>36177957</v>
      </c>
    </row>
    <row r="152" spans="1:9" x14ac:dyDescent="0.2">
      <c r="A152" s="137"/>
      <c r="B152" s="10">
        <v>7</v>
      </c>
      <c r="C152" s="234" t="s">
        <v>237</v>
      </c>
      <c r="D152" s="235"/>
      <c r="E152" s="235"/>
      <c r="F152" s="235"/>
      <c r="G152" s="236"/>
      <c r="H152" s="137"/>
      <c r="I152" s="137"/>
    </row>
    <row r="153" spans="1:9" x14ac:dyDescent="0.2">
      <c r="A153" s="137">
        <v>226763</v>
      </c>
      <c r="B153" s="10"/>
      <c r="C153" s="219" t="s">
        <v>237</v>
      </c>
      <c r="D153" s="225"/>
      <c r="E153" s="225"/>
      <c r="F153" s="225"/>
      <c r="G153" s="226"/>
      <c r="H153" s="137">
        <v>242102</v>
      </c>
      <c r="I153" s="137">
        <v>227482</v>
      </c>
    </row>
    <row r="154" spans="1:9" x14ac:dyDescent="0.2">
      <c r="A154" s="161">
        <f>SUM(A153)</f>
        <v>226763</v>
      </c>
      <c r="B154" s="243" t="s">
        <v>238</v>
      </c>
      <c r="C154" s="244"/>
      <c r="D154" s="244"/>
      <c r="E154" s="244"/>
      <c r="F154" s="244"/>
      <c r="G154" s="245"/>
      <c r="H154" s="161">
        <f>SUM(H153)</f>
        <v>242102</v>
      </c>
      <c r="I154" s="161">
        <f>SUM(I153)</f>
        <v>227482</v>
      </c>
    </row>
    <row r="155" spans="1:9" x14ac:dyDescent="0.2">
      <c r="A155" s="137"/>
      <c r="B155" s="10">
        <v>8</v>
      </c>
      <c r="C155" s="234" t="s">
        <v>422</v>
      </c>
      <c r="D155" s="235"/>
      <c r="E155" s="235"/>
      <c r="F155" s="235"/>
      <c r="G155" s="236"/>
      <c r="H155" s="137"/>
      <c r="I155" s="137"/>
    </row>
    <row r="156" spans="1:9" x14ac:dyDescent="0.2">
      <c r="A156" s="137">
        <v>2550467</v>
      </c>
      <c r="B156" s="10"/>
      <c r="C156" s="219" t="s">
        <v>239</v>
      </c>
      <c r="D156" s="225"/>
      <c r="E156" s="225"/>
      <c r="F156" s="225"/>
      <c r="G156" s="226"/>
      <c r="H156" s="137">
        <v>2600508</v>
      </c>
      <c r="I156" s="137">
        <v>2926870</v>
      </c>
    </row>
    <row r="157" spans="1:9" x14ac:dyDescent="0.2">
      <c r="A157" s="137">
        <v>1267431</v>
      </c>
      <c r="B157" s="10"/>
      <c r="C157" s="219" t="s">
        <v>240</v>
      </c>
      <c r="D157" s="225"/>
      <c r="E157" s="225"/>
      <c r="F157" s="225"/>
      <c r="G157" s="226"/>
      <c r="H157" s="137">
        <v>1382626</v>
      </c>
      <c r="I157" s="137">
        <v>1327505</v>
      </c>
    </row>
    <row r="158" spans="1:9" x14ac:dyDescent="0.2">
      <c r="A158" s="137">
        <v>2655248</v>
      </c>
      <c r="B158" s="10"/>
      <c r="C158" s="219" t="s">
        <v>241</v>
      </c>
      <c r="D158" s="225"/>
      <c r="E158" s="225"/>
      <c r="F158" s="225"/>
      <c r="G158" s="226"/>
      <c r="H158" s="137">
        <v>2327878</v>
      </c>
      <c r="I158" s="137">
        <v>4401550</v>
      </c>
    </row>
    <row r="159" spans="1:9" x14ac:dyDescent="0.2">
      <c r="A159" s="149">
        <f>SUM(A156:A158)</f>
        <v>6473146</v>
      </c>
      <c r="B159" s="347" t="s">
        <v>242</v>
      </c>
      <c r="C159" s="348"/>
      <c r="D159" s="348"/>
      <c r="E159" s="348"/>
      <c r="F159" s="348"/>
      <c r="G159" s="349"/>
      <c r="H159" s="149">
        <f>SUM(H156:H158)</f>
        <v>6311012</v>
      </c>
      <c r="I159" s="149">
        <f>SUM(I156:I158)</f>
        <v>8655925</v>
      </c>
    </row>
    <row r="160" spans="1:9" x14ac:dyDescent="0.2">
      <c r="A160" s="161">
        <f>SUM(A159,+A154,+A151,+A148,+A145,+A139,+A131,+A128)</f>
        <v>125784377</v>
      </c>
      <c r="B160" s="243" t="s">
        <v>360</v>
      </c>
      <c r="C160" s="244"/>
      <c r="D160" s="244"/>
      <c r="E160" s="244"/>
      <c r="F160" s="244"/>
      <c r="G160" s="245"/>
      <c r="H160" s="161">
        <f>SUM(H159,+H154,+H151,+H148,+H145,+H139,+H131,+H128)</f>
        <v>78879209</v>
      </c>
      <c r="I160" s="161">
        <f>SUM(I159,+I154,+I151,+I148,+I145,+I139,+I131,+I128)</f>
        <v>145332905</v>
      </c>
    </row>
    <row r="161" spans="1:9" x14ac:dyDescent="0.2">
      <c r="A161" s="166">
        <v>0</v>
      </c>
      <c r="B161" s="243" t="s">
        <v>243</v>
      </c>
      <c r="C161" s="244"/>
      <c r="D161" s="244"/>
      <c r="E161" s="244"/>
      <c r="F161" s="244"/>
      <c r="G161" s="245"/>
      <c r="H161" s="161">
        <v>211700000</v>
      </c>
      <c r="I161" s="166">
        <v>0</v>
      </c>
    </row>
    <row r="162" spans="1:9" x14ac:dyDescent="0.2">
      <c r="A162" s="140">
        <f>A161+A160+A107+A38</f>
        <v>1735053175</v>
      </c>
      <c r="B162" s="339" t="s">
        <v>423</v>
      </c>
      <c r="C162" s="340"/>
      <c r="D162" s="340"/>
      <c r="E162" s="340"/>
      <c r="F162" s="340"/>
      <c r="G162" s="341"/>
      <c r="H162" s="140">
        <f>SUM(H161+H160+H107+H38)</f>
        <v>1603000000</v>
      </c>
      <c r="I162" s="140">
        <f>SUM(I161+I160+I107+I38)</f>
        <v>1898739225</v>
      </c>
    </row>
    <row r="163" spans="1:9" x14ac:dyDescent="0.2">
      <c r="A163" s="52"/>
      <c r="B163" s="53"/>
      <c r="C163" s="53"/>
      <c r="D163" s="53"/>
      <c r="E163" s="53"/>
      <c r="F163" s="53"/>
      <c r="G163" s="53"/>
      <c r="H163" s="164"/>
      <c r="I163" s="164"/>
    </row>
    <row r="164" spans="1:9" x14ac:dyDescent="0.2">
      <c r="A164" s="52"/>
      <c r="B164" s="53"/>
      <c r="C164" s="53"/>
      <c r="D164" s="53"/>
      <c r="E164" s="53"/>
      <c r="F164" s="53"/>
      <c r="G164" s="53"/>
      <c r="H164" s="164"/>
      <c r="I164" s="164"/>
    </row>
  </sheetData>
  <mergeCells count="153">
    <mergeCell ref="B154:G154"/>
    <mergeCell ref="C155:G155"/>
    <mergeCell ref="C156:G156"/>
    <mergeCell ref="C157:G157"/>
    <mergeCell ref="B162:G162"/>
    <mergeCell ref="C158:G158"/>
    <mergeCell ref="B159:G159"/>
    <mergeCell ref="B160:G160"/>
    <mergeCell ref="B161:G161"/>
    <mergeCell ref="B148:G148"/>
    <mergeCell ref="C149:G149"/>
    <mergeCell ref="C150:G150"/>
    <mergeCell ref="B151:G151"/>
    <mergeCell ref="C152:G152"/>
    <mergeCell ref="C153:G153"/>
    <mergeCell ref="C142:G142"/>
    <mergeCell ref="C143:G143"/>
    <mergeCell ref="C144:G144"/>
    <mergeCell ref="B145:G145"/>
    <mergeCell ref="C146:G146"/>
    <mergeCell ref="C147:G147"/>
    <mergeCell ref="C135:G135"/>
    <mergeCell ref="C136:G136"/>
    <mergeCell ref="C137:G137"/>
    <mergeCell ref="C138:G138"/>
    <mergeCell ref="B139:G139"/>
    <mergeCell ref="C140:G140"/>
    <mergeCell ref="C129:G129"/>
    <mergeCell ref="C130:G130"/>
    <mergeCell ref="B131:G131"/>
    <mergeCell ref="C132:G132"/>
    <mergeCell ref="C133:G133"/>
    <mergeCell ref="C134:G134"/>
    <mergeCell ref="B123:G123"/>
    <mergeCell ref="C124:G124"/>
    <mergeCell ref="C125:G125"/>
    <mergeCell ref="C126:G126"/>
    <mergeCell ref="C127:G127"/>
    <mergeCell ref="B128:G128"/>
    <mergeCell ref="A117:I117"/>
    <mergeCell ref="A118:I118"/>
    <mergeCell ref="H119:I119"/>
    <mergeCell ref="A120:A122"/>
    <mergeCell ref="B120:G122"/>
    <mergeCell ref="H120:I120"/>
    <mergeCell ref="H121:H122"/>
    <mergeCell ref="I121:I122"/>
    <mergeCell ref="C103:G103"/>
    <mergeCell ref="C104:G104"/>
    <mergeCell ref="B106:G106"/>
    <mergeCell ref="C105:G105"/>
    <mergeCell ref="B107:G107"/>
    <mergeCell ref="A115:E115"/>
    <mergeCell ref="C101:G101"/>
    <mergeCell ref="C95:G95"/>
    <mergeCell ref="C96:G96"/>
    <mergeCell ref="C97:G97"/>
    <mergeCell ref="C98:G98"/>
    <mergeCell ref="C102:G102"/>
    <mergeCell ref="C91:G91"/>
    <mergeCell ref="C92:G92"/>
    <mergeCell ref="C93:G93"/>
    <mergeCell ref="C94:G94"/>
    <mergeCell ref="C99:G99"/>
    <mergeCell ref="B100:G100"/>
    <mergeCell ref="C85:G85"/>
    <mergeCell ref="C86:G86"/>
    <mergeCell ref="C87:G87"/>
    <mergeCell ref="C88:G88"/>
    <mergeCell ref="C89:G89"/>
    <mergeCell ref="C90:G90"/>
    <mergeCell ref="C79:G79"/>
    <mergeCell ref="C80:G80"/>
    <mergeCell ref="C81:G81"/>
    <mergeCell ref="C82:G82"/>
    <mergeCell ref="C83:G83"/>
    <mergeCell ref="C84:G84"/>
    <mergeCell ref="C73:G73"/>
    <mergeCell ref="C74:G74"/>
    <mergeCell ref="C75:G75"/>
    <mergeCell ref="C76:G76"/>
    <mergeCell ref="C77:G77"/>
    <mergeCell ref="C78:G78"/>
    <mergeCell ref="C67:G67"/>
    <mergeCell ref="C68:G68"/>
    <mergeCell ref="C69:G69"/>
    <mergeCell ref="C70:G70"/>
    <mergeCell ref="C71:G71"/>
    <mergeCell ref="C72:G72"/>
    <mergeCell ref="A62:I62"/>
    <mergeCell ref="H63:I63"/>
    <mergeCell ref="A64:A66"/>
    <mergeCell ref="B64:G66"/>
    <mergeCell ref="H64:I64"/>
    <mergeCell ref="H65:H66"/>
    <mergeCell ref="I65:I66"/>
    <mergeCell ref="C53:G53"/>
    <mergeCell ref="C54:G54"/>
    <mergeCell ref="C55:G55"/>
    <mergeCell ref="B56:G56"/>
    <mergeCell ref="A60:E60"/>
    <mergeCell ref="A61:I61"/>
    <mergeCell ref="C47:G47"/>
    <mergeCell ref="C48:G48"/>
    <mergeCell ref="C49:G49"/>
    <mergeCell ref="C50:G50"/>
    <mergeCell ref="C51:G51"/>
    <mergeCell ref="C52:G52"/>
    <mergeCell ref="C41:G41"/>
    <mergeCell ref="C42:G42"/>
    <mergeCell ref="C43:G43"/>
    <mergeCell ref="C44:G44"/>
    <mergeCell ref="C45:G45"/>
    <mergeCell ref="C46:G46"/>
    <mergeCell ref="C33:G33"/>
    <mergeCell ref="C34:G34"/>
    <mergeCell ref="C35:G35"/>
    <mergeCell ref="B36:G36"/>
    <mergeCell ref="C39:G39"/>
    <mergeCell ref="C40:G40"/>
    <mergeCell ref="C27:G27"/>
    <mergeCell ref="C28:G28"/>
    <mergeCell ref="C29:G29"/>
    <mergeCell ref="C30:G30"/>
    <mergeCell ref="C31:G31"/>
    <mergeCell ref="C32:G32"/>
    <mergeCell ref="C21:G21"/>
    <mergeCell ref="C22:G22"/>
    <mergeCell ref="C23:G23"/>
    <mergeCell ref="B24:G24"/>
    <mergeCell ref="C25:G25"/>
    <mergeCell ref="C26:G26"/>
    <mergeCell ref="C15:G15"/>
    <mergeCell ref="C16:G16"/>
    <mergeCell ref="C17:G17"/>
    <mergeCell ref="C18:G18"/>
    <mergeCell ref="C19:G19"/>
    <mergeCell ref="C20:G20"/>
    <mergeCell ref="C8:G8"/>
    <mergeCell ref="C9:G9"/>
    <mergeCell ref="C10:G10"/>
    <mergeCell ref="C11:G11"/>
    <mergeCell ref="C12:G12"/>
    <mergeCell ref="B14:G14"/>
    <mergeCell ref="A1:E1"/>
    <mergeCell ref="A2:I2"/>
    <mergeCell ref="A3:I3"/>
    <mergeCell ref="H4:I4"/>
    <mergeCell ref="A5:A7"/>
    <mergeCell ref="B5:G7"/>
    <mergeCell ref="H5:I5"/>
    <mergeCell ref="H6:H7"/>
    <mergeCell ref="I6:I7"/>
  </mergeCells>
  <phoneticPr fontId="0" type="noConversion"/>
  <pageMargins left="0.55118110236220474" right="0.55118110236220474" top="0.6692913385826772" bottom="1.1417322834645669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8" zoomScaleNormal="100" workbookViewId="0">
      <selection activeCell="B54" sqref="B54"/>
    </sheetView>
  </sheetViews>
  <sheetFormatPr defaultRowHeight="12.75" x14ac:dyDescent="0.2"/>
  <cols>
    <col min="1" max="1" width="9.140625" style="144"/>
    <col min="8" max="8" width="8.5703125" customWidth="1"/>
    <col min="9" max="9" width="0.28515625" hidden="1" customWidth="1"/>
    <col min="10" max="11" width="9.140625" style="144"/>
  </cols>
  <sheetData>
    <row r="1" spans="1:11" x14ac:dyDescent="0.2">
      <c r="A1" s="248" t="s">
        <v>251</v>
      </c>
      <c r="B1" s="248"/>
      <c r="C1" s="235"/>
      <c r="D1" s="235"/>
      <c r="E1" s="235"/>
      <c r="F1" s="11"/>
      <c r="G1" s="20"/>
      <c r="H1" s="11"/>
      <c r="I1" s="11"/>
      <c r="J1" s="18"/>
      <c r="K1" s="18"/>
    </row>
    <row r="2" spans="1:11" ht="15.75" x14ac:dyDescent="0.25">
      <c r="A2" s="262" t="s">
        <v>284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15.75" x14ac:dyDescent="0.25">
      <c r="A3" s="262" t="s">
        <v>547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1" x14ac:dyDescent="0.2">
      <c r="A4" s="142"/>
      <c r="B4" s="8"/>
      <c r="C4" s="8"/>
      <c r="D4" s="8"/>
      <c r="E4" s="8"/>
      <c r="F4" s="8"/>
      <c r="G4" s="8"/>
      <c r="H4" s="8"/>
      <c r="I4" s="8"/>
      <c r="J4" s="253" t="s">
        <v>9</v>
      </c>
      <c r="K4" s="253"/>
    </row>
    <row r="5" spans="1:11" x14ac:dyDescent="0.2">
      <c r="A5" s="202" t="s">
        <v>504</v>
      </c>
      <c r="B5" s="205" t="s">
        <v>0</v>
      </c>
      <c r="C5" s="206"/>
      <c r="D5" s="206"/>
      <c r="E5" s="206"/>
      <c r="F5" s="206"/>
      <c r="G5" s="206"/>
      <c r="H5" s="206"/>
      <c r="I5" s="207"/>
      <c r="J5" s="214" t="s">
        <v>518</v>
      </c>
      <c r="K5" s="215"/>
    </row>
    <row r="6" spans="1:11" x14ac:dyDescent="0.2">
      <c r="A6" s="203"/>
      <c r="B6" s="208"/>
      <c r="C6" s="334"/>
      <c r="D6" s="334"/>
      <c r="E6" s="334"/>
      <c r="F6" s="334"/>
      <c r="G6" s="334"/>
      <c r="H6" s="334"/>
      <c r="I6" s="210"/>
      <c r="J6" s="216" t="s">
        <v>266</v>
      </c>
      <c r="K6" s="202" t="s">
        <v>519</v>
      </c>
    </row>
    <row r="7" spans="1:11" ht="21" customHeight="1" x14ac:dyDescent="0.2">
      <c r="A7" s="296"/>
      <c r="B7" s="211"/>
      <c r="C7" s="212"/>
      <c r="D7" s="212"/>
      <c r="E7" s="212"/>
      <c r="F7" s="212"/>
      <c r="G7" s="212"/>
      <c r="H7" s="212"/>
      <c r="I7" s="213"/>
      <c r="J7" s="217"/>
      <c r="K7" s="218"/>
    </row>
    <row r="8" spans="1:11" x14ac:dyDescent="0.2">
      <c r="A8" s="137">
        <v>985759</v>
      </c>
      <c r="B8" s="350" t="s">
        <v>325</v>
      </c>
      <c r="C8" s="351"/>
      <c r="D8" s="351"/>
      <c r="E8" s="351"/>
      <c r="F8" s="351"/>
      <c r="G8" s="351"/>
      <c r="H8" s="351"/>
      <c r="I8" s="352"/>
      <c r="J8" s="137">
        <v>276000</v>
      </c>
      <c r="K8" s="137">
        <v>3352842</v>
      </c>
    </row>
    <row r="9" spans="1:11" x14ac:dyDescent="0.2">
      <c r="A9" s="137">
        <v>81619</v>
      </c>
      <c r="B9" s="294" t="s">
        <v>294</v>
      </c>
      <c r="C9" s="219"/>
      <c r="D9" s="219"/>
      <c r="E9" s="219"/>
      <c r="F9" s="219"/>
      <c r="G9" s="219"/>
      <c r="H9" s="219"/>
      <c r="I9" s="221"/>
      <c r="J9" s="137">
        <v>14000</v>
      </c>
      <c r="K9" s="137">
        <v>55057</v>
      </c>
    </row>
    <row r="10" spans="1:11" x14ac:dyDescent="0.2">
      <c r="A10" s="137">
        <v>1656</v>
      </c>
      <c r="B10" s="294" t="s">
        <v>295</v>
      </c>
      <c r="C10" s="220"/>
      <c r="D10" s="220"/>
      <c r="E10" s="220"/>
      <c r="F10" s="220"/>
      <c r="G10" s="220"/>
      <c r="H10" s="220"/>
      <c r="I10" s="221"/>
      <c r="J10" s="137">
        <v>5000</v>
      </c>
      <c r="K10" s="138">
        <v>0</v>
      </c>
    </row>
    <row r="11" spans="1:11" x14ac:dyDescent="0.2">
      <c r="A11" s="137">
        <v>27252</v>
      </c>
      <c r="B11" s="353" t="s">
        <v>317</v>
      </c>
      <c r="C11" s="353"/>
      <c r="D11" s="353"/>
      <c r="E11" s="353"/>
      <c r="F11" s="353"/>
      <c r="G11" s="353"/>
      <c r="H11" s="353"/>
      <c r="I11" s="353"/>
      <c r="J11" s="137">
        <v>13000</v>
      </c>
      <c r="K11" s="137">
        <v>69640</v>
      </c>
    </row>
    <row r="12" spans="1:11" x14ac:dyDescent="0.2">
      <c r="A12" s="137">
        <v>41783</v>
      </c>
      <c r="B12" s="294" t="s">
        <v>296</v>
      </c>
      <c r="C12" s="220"/>
      <c r="D12" s="220"/>
      <c r="E12" s="220"/>
      <c r="F12" s="220"/>
      <c r="G12" s="220"/>
      <c r="H12" s="220"/>
      <c r="I12" s="221"/>
      <c r="J12" s="137">
        <v>32000</v>
      </c>
      <c r="K12" s="137">
        <v>58890</v>
      </c>
    </row>
    <row r="13" spans="1:11" x14ac:dyDescent="0.2">
      <c r="A13" s="137">
        <v>152545</v>
      </c>
      <c r="B13" s="294" t="s">
        <v>297</v>
      </c>
      <c r="C13" s="220"/>
      <c r="D13" s="220"/>
      <c r="E13" s="220"/>
      <c r="F13" s="220"/>
      <c r="G13" s="220"/>
      <c r="H13" s="220"/>
      <c r="I13" s="221"/>
      <c r="J13" s="137">
        <v>50000</v>
      </c>
      <c r="K13" s="137">
        <v>323468</v>
      </c>
    </row>
    <row r="14" spans="1:11" x14ac:dyDescent="0.2">
      <c r="A14" s="137">
        <v>832111</v>
      </c>
      <c r="B14" s="294" t="s">
        <v>298</v>
      </c>
      <c r="C14" s="220"/>
      <c r="D14" s="220"/>
      <c r="E14" s="220"/>
      <c r="F14" s="220"/>
      <c r="G14" s="220"/>
      <c r="H14" s="220"/>
      <c r="I14" s="221"/>
      <c r="J14" s="137">
        <v>124000</v>
      </c>
      <c r="K14" s="137">
        <v>958592</v>
      </c>
    </row>
    <row r="15" spans="1:11" x14ac:dyDescent="0.2">
      <c r="A15" s="137">
        <v>238091</v>
      </c>
      <c r="B15" s="294" t="s">
        <v>299</v>
      </c>
      <c r="C15" s="220"/>
      <c r="D15" s="220"/>
      <c r="E15" s="220"/>
      <c r="F15" s="220"/>
      <c r="G15" s="220"/>
      <c r="H15" s="220"/>
      <c r="I15" s="221"/>
      <c r="J15" s="137">
        <v>84000</v>
      </c>
      <c r="K15" s="137">
        <v>542826</v>
      </c>
    </row>
    <row r="16" spans="1:11" x14ac:dyDescent="0.2">
      <c r="A16" s="137">
        <v>74952</v>
      </c>
      <c r="B16" s="295" t="s">
        <v>300</v>
      </c>
      <c r="C16" s="354"/>
      <c r="D16" s="354"/>
      <c r="E16" s="354"/>
      <c r="F16" s="354"/>
      <c r="G16" s="354"/>
      <c r="H16" s="354"/>
      <c r="I16" s="228"/>
      <c r="J16" s="137">
        <v>93000</v>
      </c>
      <c r="K16" s="137">
        <v>131773</v>
      </c>
    </row>
    <row r="17" spans="1:11" x14ac:dyDescent="0.2">
      <c r="A17" s="137">
        <v>30839</v>
      </c>
      <c r="B17" s="295" t="s">
        <v>301</v>
      </c>
      <c r="C17" s="354"/>
      <c r="D17" s="354"/>
      <c r="E17" s="354"/>
      <c r="F17" s="354"/>
      <c r="G17" s="354"/>
      <c r="H17" s="354"/>
      <c r="I17" s="228"/>
      <c r="J17" s="137">
        <v>17000</v>
      </c>
      <c r="K17" s="137">
        <v>169782</v>
      </c>
    </row>
    <row r="18" spans="1:11" x14ac:dyDescent="0.2">
      <c r="A18" s="137">
        <v>20382</v>
      </c>
      <c r="B18" s="295" t="s">
        <v>302</v>
      </c>
      <c r="C18" s="354"/>
      <c r="D18" s="354"/>
      <c r="E18" s="354"/>
      <c r="F18" s="354"/>
      <c r="G18" s="354"/>
      <c r="H18" s="354"/>
      <c r="I18" s="228"/>
      <c r="J18" s="137">
        <v>15000</v>
      </c>
      <c r="K18" s="137">
        <v>15652</v>
      </c>
    </row>
    <row r="19" spans="1:11" x14ac:dyDescent="0.2">
      <c r="A19" s="137">
        <v>405628</v>
      </c>
      <c r="B19" s="295" t="s">
        <v>533</v>
      </c>
      <c r="C19" s="354"/>
      <c r="D19" s="354"/>
      <c r="E19" s="354"/>
      <c r="F19" s="354"/>
      <c r="G19" s="354"/>
      <c r="H19" s="354"/>
      <c r="I19" s="228"/>
      <c r="J19" s="137">
        <v>149000</v>
      </c>
      <c r="K19" s="137">
        <v>201364</v>
      </c>
    </row>
    <row r="20" spans="1:11" x14ac:dyDescent="0.2">
      <c r="A20" s="137">
        <v>572101</v>
      </c>
      <c r="B20" s="295" t="s">
        <v>303</v>
      </c>
      <c r="C20" s="354"/>
      <c r="D20" s="354"/>
      <c r="E20" s="354"/>
      <c r="F20" s="354"/>
      <c r="G20" s="354"/>
      <c r="H20" s="354"/>
      <c r="I20" s="228"/>
      <c r="J20" s="137">
        <v>12000</v>
      </c>
      <c r="K20" s="137">
        <v>460836</v>
      </c>
    </row>
    <row r="21" spans="1:11" x14ac:dyDescent="0.2">
      <c r="A21" s="137">
        <v>7522998</v>
      </c>
      <c r="B21" s="355" t="s">
        <v>304</v>
      </c>
      <c r="C21" s="354"/>
      <c r="D21" s="354"/>
      <c r="E21" s="354"/>
      <c r="F21" s="354"/>
      <c r="G21" s="354"/>
      <c r="H21" s="354"/>
      <c r="I21" s="228"/>
      <c r="J21" s="137">
        <v>7418000</v>
      </c>
      <c r="K21" s="137">
        <v>4836501</v>
      </c>
    </row>
    <row r="22" spans="1:11" x14ac:dyDescent="0.2">
      <c r="A22" s="137">
        <v>2003041</v>
      </c>
      <c r="B22" s="355" t="s">
        <v>305</v>
      </c>
      <c r="C22" s="354"/>
      <c r="D22" s="354"/>
      <c r="E22" s="354"/>
      <c r="F22" s="354"/>
      <c r="G22" s="354"/>
      <c r="H22" s="354"/>
      <c r="I22" s="228"/>
      <c r="J22" s="137">
        <v>1571000</v>
      </c>
      <c r="K22" s="137">
        <v>2346765</v>
      </c>
    </row>
    <row r="23" spans="1:11" x14ac:dyDescent="0.2">
      <c r="A23" s="137">
        <v>250788</v>
      </c>
      <c r="B23" s="295" t="s">
        <v>401</v>
      </c>
      <c r="C23" s="354"/>
      <c r="D23" s="354"/>
      <c r="E23" s="354"/>
      <c r="F23" s="354"/>
      <c r="G23" s="354"/>
      <c r="H23" s="354"/>
      <c r="I23" s="228"/>
      <c r="J23" s="137">
        <v>33000</v>
      </c>
      <c r="K23" s="137">
        <v>251037</v>
      </c>
    </row>
    <row r="24" spans="1:11" x14ac:dyDescent="0.2">
      <c r="A24" s="137">
        <v>33135</v>
      </c>
      <c r="B24" s="295" t="s">
        <v>402</v>
      </c>
      <c r="C24" s="354"/>
      <c r="D24" s="354"/>
      <c r="E24" s="354"/>
      <c r="F24" s="354"/>
      <c r="G24" s="354"/>
      <c r="H24" s="354"/>
      <c r="I24" s="228"/>
      <c r="J24" s="137">
        <v>10000</v>
      </c>
      <c r="K24" s="137">
        <v>62936</v>
      </c>
    </row>
    <row r="25" spans="1:11" x14ac:dyDescent="0.2">
      <c r="A25" s="137">
        <v>343443</v>
      </c>
      <c r="B25" s="295" t="s">
        <v>390</v>
      </c>
      <c r="C25" s="306"/>
      <c r="D25" s="306"/>
      <c r="E25" s="306"/>
      <c r="F25" s="306"/>
      <c r="G25" s="306"/>
      <c r="H25" s="306"/>
      <c r="I25" s="307"/>
      <c r="J25" s="137">
        <v>175000</v>
      </c>
      <c r="K25" s="137">
        <v>643529</v>
      </c>
    </row>
    <row r="26" spans="1:11" x14ac:dyDescent="0.2">
      <c r="A26" s="137">
        <v>1452746</v>
      </c>
      <c r="B26" s="355" t="s">
        <v>534</v>
      </c>
      <c r="C26" s="227"/>
      <c r="D26" s="227"/>
      <c r="E26" s="227"/>
      <c r="F26" s="227"/>
      <c r="G26" s="227"/>
      <c r="H26" s="227"/>
      <c r="I26" s="228"/>
      <c r="J26" s="137">
        <v>1316000</v>
      </c>
      <c r="K26" s="137">
        <v>2773166</v>
      </c>
    </row>
    <row r="27" spans="1:11" x14ac:dyDescent="0.2">
      <c r="A27" s="137">
        <v>1130531</v>
      </c>
      <c r="B27" s="295" t="s">
        <v>548</v>
      </c>
      <c r="C27" s="354"/>
      <c r="D27" s="354"/>
      <c r="E27" s="354"/>
      <c r="F27" s="354"/>
      <c r="G27" s="354"/>
      <c r="H27" s="354"/>
      <c r="I27" s="228"/>
      <c r="J27" s="137">
        <v>471000</v>
      </c>
      <c r="K27" s="137">
        <v>2400116</v>
      </c>
    </row>
    <row r="28" spans="1:11" x14ac:dyDescent="0.2">
      <c r="A28" s="137">
        <v>8000</v>
      </c>
      <c r="B28" s="295" t="s">
        <v>372</v>
      </c>
      <c r="C28" s="300"/>
      <c r="D28" s="300"/>
      <c r="E28" s="300"/>
      <c r="F28" s="300"/>
      <c r="G28" s="300"/>
      <c r="H28" s="300"/>
      <c r="I28" s="226"/>
      <c r="J28" s="175">
        <v>5000</v>
      </c>
      <c r="K28" s="137">
        <v>29643</v>
      </c>
    </row>
    <row r="29" spans="1:11" x14ac:dyDescent="0.2">
      <c r="A29" s="137">
        <v>987190</v>
      </c>
      <c r="B29" s="295" t="s">
        <v>306</v>
      </c>
      <c r="C29" s="354"/>
      <c r="D29" s="354"/>
      <c r="E29" s="354"/>
      <c r="F29" s="354"/>
      <c r="G29" s="354"/>
      <c r="H29" s="354"/>
      <c r="I29" s="228"/>
      <c r="J29" s="137">
        <v>501000</v>
      </c>
      <c r="K29" s="137">
        <v>1376977</v>
      </c>
    </row>
    <row r="30" spans="1:11" x14ac:dyDescent="0.2">
      <c r="A30" s="137">
        <v>47625</v>
      </c>
      <c r="B30" s="295" t="s">
        <v>307</v>
      </c>
      <c r="C30" s="354"/>
      <c r="D30" s="354"/>
      <c r="E30" s="354"/>
      <c r="F30" s="354"/>
      <c r="G30" s="354"/>
      <c r="H30" s="354"/>
      <c r="I30" s="228"/>
      <c r="J30" s="137">
        <v>14000</v>
      </c>
      <c r="K30" s="137">
        <v>16375</v>
      </c>
    </row>
    <row r="31" spans="1:11" x14ac:dyDescent="0.2">
      <c r="A31" s="137">
        <v>23118</v>
      </c>
      <c r="B31" s="355" t="s">
        <v>572</v>
      </c>
      <c r="C31" s="354"/>
      <c r="D31" s="354"/>
      <c r="E31" s="354"/>
      <c r="F31" s="354"/>
      <c r="G31" s="354"/>
      <c r="H31" s="354"/>
      <c r="I31" s="228"/>
      <c r="J31" s="137">
        <v>6000</v>
      </c>
      <c r="K31" s="137">
        <v>18460</v>
      </c>
    </row>
    <row r="32" spans="1:11" x14ac:dyDescent="0.2">
      <c r="A32" s="138">
        <v>0</v>
      </c>
      <c r="B32" s="295" t="s">
        <v>498</v>
      </c>
      <c r="C32" s="354"/>
      <c r="D32" s="354"/>
      <c r="E32" s="354"/>
      <c r="F32" s="354"/>
      <c r="G32" s="354"/>
      <c r="H32" s="354"/>
      <c r="I32" s="228"/>
      <c r="J32" s="138">
        <v>0</v>
      </c>
      <c r="K32" s="175">
        <v>19770</v>
      </c>
    </row>
    <row r="33" spans="1:11" x14ac:dyDescent="0.2">
      <c r="A33" s="137">
        <v>17706</v>
      </c>
      <c r="B33" s="295" t="s">
        <v>326</v>
      </c>
      <c r="C33" s="354"/>
      <c r="D33" s="354"/>
      <c r="E33" s="354"/>
      <c r="F33" s="354"/>
      <c r="G33" s="354"/>
      <c r="H33" s="354"/>
      <c r="I33" s="228"/>
      <c r="J33" s="137">
        <v>1000</v>
      </c>
      <c r="K33" s="137">
        <v>16150</v>
      </c>
    </row>
    <row r="34" spans="1:11" x14ac:dyDescent="0.2">
      <c r="A34" s="137">
        <v>54677</v>
      </c>
      <c r="B34" s="295" t="s">
        <v>327</v>
      </c>
      <c r="C34" s="354"/>
      <c r="D34" s="354"/>
      <c r="E34" s="354"/>
      <c r="F34" s="354"/>
      <c r="G34" s="354"/>
      <c r="H34" s="354"/>
      <c r="I34" s="228"/>
      <c r="J34" s="137">
        <v>29000</v>
      </c>
      <c r="K34" s="137">
        <v>46000</v>
      </c>
    </row>
    <row r="35" spans="1:11" x14ac:dyDescent="0.2">
      <c r="A35" s="137">
        <v>103312</v>
      </c>
      <c r="B35" s="295" t="s">
        <v>328</v>
      </c>
      <c r="C35" s="354"/>
      <c r="D35" s="354"/>
      <c r="E35" s="354"/>
      <c r="F35" s="354"/>
      <c r="G35" s="354"/>
      <c r="H35" s="354"/>
      <c r="I35" s="228"/>
      <c r="J35" s="137">
        <v>14000</v>
      </c>
      <c r="K35" s="137">
        <v>32639</v>
      </c>
    </row>
    <row r="36" spans="1:11" x14ac:dyDescent="0.2">
      <c r="A36" s="137">
        <v>35478</v>
      </c>
      <c r="B36" s="295" t="s">
        <v>329</v>
      </c>
      <c r="C36" s="354"/>
      <c r="D36" s="354"/>
      <c r="E36" s="354"/>
      <c r="F36" s="354"/>
      <c r="G36" s="354"/>
      <c r="H36" s="354"/>
      <c r="I36" s="228"/>
      <c r="J36" s="137">
        <v>2000</v>
      </c>
      <c r="K36" s="137">
        <v>86065</v>
      </c>
    </row>
    <row r="37" spans="1:11" x14ac:dyDescent="0.2">
      <c r="A37" s="137">
        <v>3890081</v>
      </c>
      <c r="B37" s="353" t="s">
        <v>330</v>
      </c>
      <c r="C37" s="353"/>
      <c r="D37" s="353"/>
      <c r="E37" s="353"/>
      <c r="F37" s="353"/>
      <c r="G37" s="353"/>
      <c r="H37" s="353"/>
      <c r="I37" s="353"/>
      <c r="J37" s="137">
        <v>2529000</v>
      </c>
      <c r="K37" s="137">
        <v>3720607</v>
      </c>
    </row>
    <row r="38" spans="1:11" x14ac:dyDescent="0.2">
      <c r="A38" s="137">
        <v>638100</v>
      </c>
      <c r="B38" s="353" t="s">
        <v>314</v>
      </c>
      <c r="C38" s="353"/>
      <c r="D38" s="353"/>
      <c r="E38" s="353"/>
      <c r="F38" s="353"/>
      <c r="G38" s="353"/>
      <c r="H38" s="353"/>
      <c r="I38" s="353"/>
      <c r="J38" s="137">
        <v>348000</v>
      </c>
      <c r="K38" s="137">
        <v>704245</v>
      </c>
    </row>
    <row r="39" spans="1:11" x14ac:dyDescent="0.2">
      <c r="A39" s="137">
        <v>763644</v>
      </c>
      <c r="B39" s="353" t="s">
        <v>467</v>
      </c>
      <c r="C39" s="353"/>
      <c r="D39" s="353"/>
      <c r="E39" s="353"/>
      <c r="F39" s="353"/>
      <c r="G39" s="353"/>
      <c r="H39" s="353"/>
      <c r="I39" s="353"/>
      <c r="J39" s="137">
        <v>25000</v>
      </c>
      <c r="K39" s="137">
        <v>272402</v>
      </c>
    </row>
    <row r="40" spans="1:11" x14ac:dyDescent="0.2">
      <c r="A40" s="137">
        <v>15731</v>
      </c>
      <c r="B40" s="353" t="s">
        <v>316</v>
      </c>
      <c r="C40" s="353"/>
      <c r="D40" s="353"/>
      <c r="E40" s="353"/>
      <c r="F40" s="353"/>
      <c r="G40" s="353"/>
      <c r="H40" s="353"/>
      <c r="I40" s="353"/>
      <c r="J40" s="138">
        <v>0</v>
      </c>
      <c r="K40" s="137">
        <v>14301</v>
      </c>
    </row>
    <row r="41" spans="1:11" x14ac:dyDescent="0.2">
      <c r="A41" s="137">
        <v>968825</v>
      </c>
      <c r="B41" s="353" t="s">
        <v>318</v>
      </c>
      <c r="C41" s="353"/>
      <c r="D41" s="353"/>
      <c r="E41" s="353"/>
      <c r="F41" s="353"/>
      <c r="G41" s="353"/>
      <c r="H41" s="353"/>
      <c r="I41" s="353"/>
      <c r="J41" s="137">
        <v>168000</v>
      </c>
      <c r="K41" s="137">
        <v>1108465</v>
      </c>
    </row>
    <row r="42" spans="1:11" x14ac:dyDescent="0.2">
      <c r="A42" s="137">
        <v>35715</v>
      </c>
      <c r="B42" s="353" t="s">
        <v>320</v>
      </c>
      <c r="C42" s="353"/>
      <c r="D42" s="353"/>
      <c r="E42" s="353"/>
      <c r="F42" s="353"/>
      <c r="G42" s="353"/>
      <c r="H42" s="353"/>
      <c r="I42" s="353"/>
      <c r="J42" s="137">
        <v>10000</v>
      </c>
      <c r="K42" s="137">
        <v>21600</v>
      </c>
    </row>
    <row r="43" spans="1:11" x14ac:dyDescent="0.2">
      <c r="A43" s="137">
        <v>330923</v>
      </c>
      <c r="B43" s="355" t="s">
        <v>322</v>
      </c>
      <c r="C43" s="227"/>
      <c r="D43" s="227"/>
      <c r="E43" s="227"/>
      <c r="F43" s="227"/>
      <c r="G43" s="227"/>
      <c r="H43" s="227"/>
      <c r="I43" s="228"/>
      <c r="J43" s="137">
        <v>82000</v>
      </c>
      <c r="K43" s="137">
        <v>451167</v>
      </c>
    </row>
    <row r="44" spans="1:11" x14ac:dyDescent="0.2">
      <c r="A44" s="137">
        <v>103000</v>
      </c>
      <c r="B44" s="353" t="s">
        <v>374</v>
      </c>
      <c r="C44" s="353"/>
      <c r="D44" s="353"/>
      <c r="E44" s="353"/>
      <c r="F44" s="353"/>
      <c r="G44" s="353"/>
      <c r="H44" s="353"/>
      <c r="I44" s="353"/>
      <c r="J44" s="137">
        <v>64000</v>
      </c>
      <c r="K44" s="137">
        <v>110900</v>
      </c>
    </row>
    <row r="45" spans="1:11" x14ac:dyDescent="0.2">
      <c r="A45" s="137">
        <v>395507</v>
      </c>
      <c r="B45" s="355" t="s">
        <v>470</v>
      </c>
      <c r="C45" s="227"/>
      <c r="D45" s="227"/>
      <c r="E45" s="227"/>
      <c r="F45" s="227"/>
      <c r="G45" s="227"/>
      <c r="H45" s="227"/>
      <c r="I45" s="228"/>
      <c r="J45" s="137">
        <v>24000</v>
      </c>
      <c r="K45" s="137">
        <v>146284</v>
      </c>
    </row>
    <row r="46" spans="1:11" x14ac:dyDescent="0.2">
      <c r="A46" s="137">
        <v>11758</v>
      </c>
      <c r="B46" s="355" t="s">
        <v>469</v>
      </c>
      <c r="C46" s="227"/>
      <c r="D46" s="227"/>
      <c r="E46" s="227"/>
      <c r="F46" s="227"/>
      <c r="G46" s="227"/>
      <c r="H46" s="227"/>
      <c r="I46" s="228"/>
      <c r="J46" s="138">
        <v>0</v>
      </c>
      <c r="K46" s="137">
        <v>21159</v>
      </c>
    </row>
    <row r="47" spans="1:11" x14ac:dyDescent="0.2">
      <c r="A47" s="137">
        <v>43839</v>
      </c>
      <c r="B47" s="81" t="s">
        <v>486</v>
      </c>
      <c r="C47" s="29"/>
      <c r="D47" s="29"/>
      <c r="E47" s="29"/>
      <c r="F47" s="29"/>
      <c r="G47" s="29"/>
      <c r="H47" s="29"/>
      <c r="I47" s="82"/>
      <c r="J47" s="132">
        <v>45000</v>
      </c>
      <c r="K47" s="137">
        <v>90560</v>
      </c>
    </row>
    <row r="48" spans="1:11" x14ac:dyDescent="0.2">
      <c r="A48" s="137">
        <v>722036</v>
      </c>
      <c r="B48" s="355" t="s">
        <v>462</v>
      </c>
      <c r="C48" s="227"/>
      <c r="D48" s="227"/>
      <c r="E48" s="227"/>
      <c r="F48" s="227"/>
      <c r="G48" s="227"/>
      <c r="H48" s="227"/>
      <c r="I48" s="228"/>
      <c r="J48" s="137">
        <v>609000</v>
      </c>
      <c r="K48" s="137">
        <v>3693509</v>
      </c>
    </row>
    <row r="49" spans="1:11" x14ac:dyDescent="0.2">
      <c r="A49" s="137">
        <v>308265</v>
      </c>
      <c r="B49" s="81" t="s">
        <v>549</v>
      </c>
      <c r="C49" s="29"/>
      <c r="D49" s="29"/>
      <c r="E49" s="29"/>
      <c r="F49" s="29"/>
      <c r="G49" s="29"/>
      <c r="H49" s="29"/>
      <c r="I49" s="82"/>
      <c r="J49" s="132">
        <v>151000</v>
      </c>
      <c r="K49" s="137">
        <v>68892</v>
      </c>
    </row>
    <row r="50" spans="1:11" x14ac:dyDescent="0.2">
      <c r="A50" s="138">
        <v>0</v>
      </c>
      <c r="B50" s="78" t="s">
        <v>506</v>
      </c>
      <c r="C50" s="29"/>
      <c r="D50" s="29"/>
      <c r="E50" s="29"/>
      <c r="F50" s="29"/>
      <c r="G50" s="29"/>
      <c r="H50" s="29"/>
      <c r="I50" s="82"/>
      <c r="J50" s="138">
        <v>0</v>
      </c>
      <c r="K50" s="137">
        <v>108814</v>
      </c>
    </row>
    <row r="51" spans="1:11" x14ac:dyDescent="0.2">
      <c r="A51" s="138">
        <v>0</v>
      </c>
      <c r="B51" s="78" t="s">
        <v>537</v>
      </c>
      <c r="C51" s="29"/>
      <c r="D51" s="29"/>
      <c r="E51" s="29"/>
      <c r="F51" s="29"/>
      <c r="G51" s="29"/>
      <c r="H51" s="29"/>
      <c r="I51" s="82"/>
      <c r="J51" s="138">
        <v>0</v>
      </c>
      <c r="K51" s="137">
        <v>197973</v>
      </c>
    </row>
    <row r="52" spans="1:11" x14ac:dyDescent="0.2">
      <c r="A52" s="137">
        <v>1435</v>
      </c>
      <c r="B52" s="81" t="s">
        <v>373</v>
      </c>
      <c r="C52" s="29"/>
      <c r="D52" s="29"/>
      <c r="E52" s="29"/>
      <c r="F52" s="29"/>
      <c r="G52" s="29"/>
      <c r="H52" s="29"/>
      <c r="I52" s="82"/>
      <c r="J52" s="138">
        <v>0</v>
      </c>
      <c r="K52" s="137">
        <v>6200</v>
      </c>
    </row>
    <row r="53" spans="1:11" x14ac:dyDescent="0.2">
      <c r="A53" s="137">
        <v>2721618</v>
      </c>
      <c r="B53" s="81" t="s">
        <v>468</v>
      </c>
      <c r="C53" s="29"/>
      <c r="D53" s="29"/>
      <c r="E53" s="29"/>
      <c r="F53" s="29"/>
      <c r="G53" s="29"/>
      <c r="H53" s="29"/>
      <c r="I53" s="82"/>
      <c r="J53" s="137">
        <v>495000</v>
      </c>
      <c r="K53" s="137">
        <v>6271388</v>
      </c>
    </row>
    <row r="54" spans="1:11" x14ac:dyDescent="0.2">
      <c r="A54" s="138">
        <v>0</v>
      </c>
      <c r="B54" s="78" t="s">
        <v>576</v>
      </c>
      <c r="C54" s="159"/>
      <c r="D54" s="159"/>
      <c r="E54" s="159"/>
      <c r="F54" s="159"/>
      <c r="G54" s="159"/>
      <c r="H54" s="159"/>
      <c r="I54" s="160"/>
      <c r="J54" s="138">
        <v>0</v>
      </c>
      <c r="K54" s="137">
        <v>29000</v>
      </c>
    </row>
    <row r="55" spans="1:11" x14ac:dyDescent="0.2">
      <c r="A55" s="161">
        <f>SUM(A8:A54)</f>
        <v>28428983</v>
      </c>
      <c r="B55" s="356" t="s">
        <v>331</v>
      </c>
      <c r="C55" s="356"/>
      <c r="D55" s="356"/>
      <c r="E55" s="356"/>
      <c r="F55" s="356"/>
      <c r="G55" s="356"/>
      <c r="H55" s="356"/>
      <c r="I55" s="356"/>
      <c r="J55" s="161">
        <f>SUM(J8:J54)</f>
        <v>17000000</v>
      </c>
      <c r="K55" s="161">
        <f>SUM(K8:K54)</f>
        <v>38334317</v>
      </c>
    </row>
    <row r="56" spans="1:11" x14ac:dyDescent="0.2">
      <c r="A56" s="357"/>
      <c r="B56" s="357"/>
      <c r="C56" s="357"/>
      <c r="D56" s="357"/>
      <c r="E56" s="357"/>
      <c r="F56" s="357"/>
      <c r="G56" s="357"/>
      <c r="H56" s="357"/>
      <c r="I56" s="357"/>
      <c r="J56" s="357"/>
      <c r="K56" s="357"/>
    </row>
  </sheetData>
  <mergeCells count="51">
    <mergeCell ref="B55:I55"/>
    <mergeCell ref="A56:K56"/>
    <mergeCell ref="B45:I45"/>
    <mergeCell ref="B46:I46"/>
    <mergeCell ref="B48:I48"/>
    <mergeCell ref="B39:I39"/>
    <mergeCell ref="B40:I40"/>
    <mergeCell ref="B41:I41"/>
    <mergeCell ref="B42:I42"/>
    <mergeCell ref="B43:I43"/>
    <mergeCell ref="B44:I44"/>
    <mergeCell ref="B33:I33"/>
    <mergeCell ref="B34:I34"/>
    <mergeCell ref="B35:I35"/>
    <mergeCell ref="B36:I36"/>
    <mergeCell ref="B37:I37"/>
    <mergeCell ref="B38:I38"/>
    <mergeCell ref="B26:I26"/>
    <mergeCell ref="B27:I27"/>
    <mergeCell ref="B29:I29"/>
    <mergeCell ref="B30:I30"/>
    <mergeCell ref="B31:I31"/>
    <mergeCell ref="B32:I32"/>
    <mergeCell ref="B20:I20"/>
    <mergeCell ref="B21:I21"/>
    <mergeCell ref="B22:I22"/>
    <mergeCell ref="B23:I23"/>
    <mergeCell ref="B24:I24"/>
    <mergeCell ref="B25:I25"/>
    <mergeCell ref="B14:I14"/>
    <mergeCell ref="B15:I15"/>
    <mergeCell ref="B16:I16"/>
    <mergeCell ref="B17:I17"/>
    <mergeCell ref="B18:I18"/>
    <mergeCell ref="B19:I19"/>
    <mergeCell ref="B8:I8"/>
    <mergeCell ref="B9:I9"/>
    <mergeCell ref="B10:I10"/>
    <mergeCell ref="B11:I11"/>
    <mergeCell ref="B12:I12"/>
    <mergeCell ref="B13:I13"/>
    <mergeCell ref="B28:I28"/>
    <mergeCell ref="A1:E1"/>
    <mergeCell ref="A2:K2"/>
    <mergeCell ref="A3:K3"/>
    <mergeCell ref="J4:K4"/>
    <mergeCell ref="A5:A7"/>
    <mergeCell ref="B5:I7"/>
    <mergeCell ref="J5:K5"/>
    <mergeCell ref="J6:J7"/>
    <mergeCell ref="K6:K7"/>
  </mergeCells>
  <phoneticPr fontId="0" type="noConversion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workbookViewId="0">
      <selection activeCell="C24" sqref="C24"/>
    </sheetView>
  </sheetViews>
  <sheetFormatPr defaultRowHeight="12.75" x14ac:dyDescent="0.2"/>
  <cols>
    <col min="1" max="1" width="9" style="144" customWidth="1"/>
    <col min="2" max="2" width="3.140625" customWidth="1"/>
    <col min="9" max="9" width="6.28515625" customWidth="1"/>
    <col min="10" max="10" width="9" style="144" customWidth="1"/>
    <col min="11" max="11" width="8.85546875" style="144" customWidth="1"/>
  </cols>
  <sheetData>
    <row r="1" spans="1:11" x14ac:dyDescent="0.2">
      <c r="A1" s="248" t="s">
        <v>253</v>
      </c>
      <c r="B1" s="248"/>
      <c r="C1" s="235"/>
      <c r="D1" s="235"/>
      <c r="E1" s="235"/>
      <c r="F1" s="11"/>
      <c r="G1" s="20"/>
      <c r="H1" s="11"/>
      <c r="I1" s="11"/>
      <c r="J1" s="18"/>
      <c r="K1" s="18"/>
    </row>
    <row r="2" spans="1:11" ht="15.75" x14ac:dyDescent="0.25">
      <c r="A2" s="262" t="s">
        <v>285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15.75" x14ac:dyDescent="0.25">
      <c r="A3" s="262" t="s">
        <v>550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1" x14ac:dyDescent="0.2">
      <c r="A4" s="142"/>
      <c r="B4" s="8"/>
      <c r="C4" s="8"/>
      <c r="D4" s="8"/>
      <c r="E4" s="8"/>
      <c r="F4" s="8"/>
      <c r="G4" s="8"/>
      <c r="H4" s="8"/>
      <c r="I4" s="8"/>
      <c r="J4" s="253" t="s">
        <v>9</v>
      </c>
      <c r="K4" s="253"/>
    </row>
    <row r="5" spans="1:11" x14ac:dyDescent="0.2">
      <c r="A5" s="202" t="s">
        <v>504</v>
      </c>
      <c r="B5" s="205" t="s">
        <v>0</v>
      </c>
      <c r="C5" s="206"/>
      <c r="D5" s="206"/>
      <c r="E5" s="206"/>
      <c r="F5" s="206"/>
      <c r="G5" s="206"/>
      <c r="H5" s="206"/>
      <c r="I5" s="207"/>
      <c r="J5" s="214" t="s">
        <v>518</v>
      </c>
      <c r="K5" s="215"/>
    </row>
    <row r="6" spans="1:11" x14ac:dyDescent="0.2">
      <c r="A6" s="203"/>
      <c r="B6" s="208"/>
      <c r="C6" s="209"/>
      <c r="D6" s="209"/>
      <c r="E6" s="209"/>
      <c r="F6" s="209"/>
      <c r="G6" s="209"/>
      <c r="H6" s="209"/>
      <c r="I6" s="210"/>
      <c r="J6" s="216" t="s">
        <v>275</v>
      </c>
      <c r="K6" s="202" t="s">
        <v>519</v>
      </c>
    </row>
    <row r="7" spans="1:11" ht="19.5" customHeight="1" x14ac:dyDescent="0.2">
      <c r="A7" s="296"/>
      <c r="B7" s="211"/>
      <c r="C7" s="212"/>
      <c r="D7" s="212"/>
      <c r="E7" s="212"/>
      <c r="F7" s="212"/>
      <c r="G7" s="212"/>
      <c r="H7" s="212"/>
      <c r="I7" s="213"/>
      <c r="J7" s="217"/>
      <c r="K7" s="218"/>
    </row>
    <row r="8" spans="1:11" x14ac:dyDescent="0.2">
      <c r="A8" s="165"/>
      <c r="B8" s="67">
        <v>1</v>
      </c>
      <c r="C8" s="234" t="s">
        <v>28</v>
      </c>
      <c r="D8" s="254"/>
      <c r="E8" s="254"/>
      <c r="F8" s="254"/>
      <c r="G8" s="254"/>
      <c r="H8" s="254"/>
      <c r="I8" s="257"/>
      <c r="J8" s="165"/>
      <c r="K8" s="165"/>
    </row>
    <row r="9" spans="1:11" x14ac:dyDescent="0.2">
      <c r="A9" s="137">
        <v>362330</v>
      </c>
      <c r="B9" s="30"/>
      <c r="C9" s="219" t="s">
        <v>37</v>
      </c>
      <c r="D9" s="225"/>
      <c r="E9" s="225"/>
      <c r="F9" s="225"/>
      <c r="G9" s="225"/>
      <c r="H9" s="225"/>
      <c r="I9" s="226"/>
      <c r="J9" s="137">
        <v>109000</v>
      </c>
      <c r="K9" s="137">
        <v>2535145</v>
      </c>
    </row>
    <row r="10" spans="1:11" x14ac:dyDescent="0.2">
      <c r="A10" s="137">
        <v>81619</v>
      </c>
      <c r="B10" s="30"/>
      <c r="C10" s="219" t="s">
        <v>2</v>
      </c>
      <c r="D10" s="225"/>
      <c r="E10" s="225"/>
      <c r="F10" s="225"/>
      <c r="G10" s="225"/>
      <c r="H10" s="225"/>
      <c r="I10" s="226"/>
      <c r="J10" s="137">
        <v>14000</v>
      </c>
      <c r="K10" s="137">
        <v>55057</v>
      </c>
    </row>
    <row r="11" spans="1:11" x14ac:dyDescent="0.2">
      <c r="A11" s="137">
        <v>1656</v>
      </c>
      <c r="B11" s="30"/>
      <c r="C11" s="219" t="s">
        <v>100</v>
      </c>
      <c r="D11" s="225"/>
      <c r="E11" s="225"/>
      <c r="F11" s="225"/>
      <c r="G11" s="225"/>
      <c r="H11" s="225"/>
      <c r="I11" s="226"/>
      <c r="J11" s="137">
        <v>5000</v>
      </c>
      <c r="K11" s="138">
        <v>0</v>
      </c>
    </row>
    <row r="12" spans="1:11" x14ac:dyDescent="0.2">
      <c r="A12" s="137">
        <v>27252</v>
      </c>
      <c r="B12" s="30"/>
      <c r="C12" s="219" t="s">
        <v>19</v>
      </c>
      <c r="D12" s="225"/>
      <c r="E12" s="225"/>
      <c r="F12" s="225"/>
      <c r="G12" s="225"/>
      <c r="H12" s="225"/>
      <c r="I12" s="226"/>
      <c r="J12" s="137">
        <v>13000</v>
      </c>
      <c r="K12" s="137">
        <v>69640</v>
      </c>
    </row>
    <row r="13" spans="1:11" x14ac:dyDescent="0.2">
      <c r="A13" s="137">
        <v>41783</v>
      </c>
      <c r="B13" s="30"/>
      <c r="C13" s="219" t="s">
        <v>3</v>
      </c>
      <c r="D13" s="225"/>
      <c r="E13" s="225"/>
      <c r="F13" s="225"/>
      <c r="G13" s="225"/>
      <c r="H13" s="225"/>
      <c r="I13" s="226"/>
      <c r="J13" s="137">
        <v>32000</v>
      </c>
      <c r="K13" s="137">
        <v>58890</v>
      </c>
    </row>
    <row r="14" spans="1:11" x14ac:dyDescent="0.2">
      <c r="A14" s="137">
        <v>152545</v>
      </c>
      <c r="B14" s="30"/>
      <c r="C14" s="219" t="s">
        <v>4</v>
      </c>
      <c r="D14" s="225"/>
      <c r="E14" s="225"/>
      <c r="F14" s="225"/>
      <c r="G14" s="225"/>
      <c r="H14" s="225"/>
      <c r="I14" s="226"/>
      <c r="J14" s="137">
        <v>50000</v>
      </c>
      <c r="K14" s="137">
        <v>323468</v>
      </c>
    </row>
    <row r="15" spans="1:11" x14ac:dyDescent="0.2">
      <c r="A15" s="137">
        <v>820058</v>
      </c>
      <c r="B15" s="30"/>
      <c r="C15" s="219" t="s">
        <v>5</v>
      </c>
      <c r="D15" s="225"/>
      <c r="E15" s="225"/>
      <c r="F15" s="225"/>
      <c r="G15" s="225"/>
      <c r="H15" s="225"/>
      <c r="I15" s="226"/>
      <c r="J15" s="137">
        <v>111000</v>
      </c>
      <c r="K15" s="137">
        <v>957393</v>
      </c>
    </row>
    <row r="16" spans="1:11" x14ac:dyDescent="0.2">
      <c r="A16" s="137">
        <v>8000</v>
      </c>
      <c r="B16" s="30"/>
      <c r="C16" s="22" t="s">
        <v>367</v>
      </c>
      <c r="D16" s="19"/>
      <c r="E16" s="19"/>
      <c r="F16" s="19"/>
      <c r="G16" s="19"/>
      <c r="H16" s="19"/>
      <c r="I16" s="19"/>
      <c r="J16" s="137">
        <v>5000</v>
      </c>
      <c r="K16" s="137">
        <v>29643</v>
      </c>
    </row>
    <row r="17" spans="1:11" x14ac:dyDescent="0.2">
      <c r="A17" s="137">
        <v>23118</v>
      </c>
      <c r="B17" s="30"/>
      <c r="C17" s="219" t="s">
        <v>12</v>
      </c>
      <c r="D17" s="225"/>
      <c r="E17" s="225"/>
      <c r="F17" s="225"/>
      <c r="G17" s="225"/>
      <c r="H17" s="225"/>
      <c r="I17" s="226"/>
      <c r="J17" s="137">
        <v>6000</v>
      </c>
      <c r="K17" s="137">
        <v>18460</v>
      </c>
    </row>
    <row r="18" spans="1:11" x14ac:dyDescent="0.2">
      <c r="A18" s="137">
        <v>17706</v>
      </c>
      <c r="B18" s="30"/>
      <c r="C18" s="219" t="s">
        <v>13</v>
      </c>
      <c r="D18" s="225"/>
      <c r="E18" s="225"/>
      <c r="F18" s="225"/>
      <c r="G18" s="225"/>
      <c r="H18" s="225"/>
      <c r="I18" s="226"/>
      <c r="J18" s="137">
        <v>1000</v>
      </c>
      <c r="K18" s="137">
        <v>16150</v>
      </c>
    </row>
    <row r="19" spans="1:11" x14ac:dyDescent="0.2">
      <c r="A19" s="137">
        <v>54677</v>
      </c>
      <c r="B19" s="30"/>
      <c r="C19" s="219" t="s">
        <v>280</v>
      </c>
      <c r="D19" s="225"/>
      <c r="E19" s="225"/>
      <c r="F19" s="225"/>
      <c r="G19" s="225"/>
      <c r="H19" s="225"/>
      <c r="I19" s="226"/>
      <c r="J19" s="137">
        <v>29000</v>
      </c>
      <c r="K19" s="137">
        <v>46000</v>
      </c>
    </row>
    <row r="20" spans="1:11" x14ac:dyDescent="0.2">
      <c r="A20" s="137">
        <v>638100</v>
      </c>
      <c r="B20" s="30"/>
      <c r="C20" s="219" t="s">
        <v>244</v>
      </c>
      <c r="D20" s="225"/>
      <c r="E20" s="225"/>
      <c r="F20" s="225"/>
      <c r="G20" s="225"/>
      <c r="H20" s="225"/>
      <c r="I20" s="226"/>
      <c r="J20" s="137">
        <v>348000</v>
      </c>
      <c r="K20" s="137">
        <v>704245</v>
      </c>
    </row>
    <row r="21" spans="1:11" x14ac:dyDescent="0.2">
      <c r="A21" s="137">
        <v>103000</v>
      </c>
      <c r="B21" s="30"/>
      <c r="C21" s="219" t="s">
        <v>471</v>
      </c>
      <c r="D21" s="225"/>
      <c r="E21" s="225"/>
      <c r="F21" s="225"/>
      <c r="G21" s="225"/>
      <c r="H21" s="225"/>
      <c r="I21" s="226"/>
      <c r="J21" s="137">
        <v>64000</v>
      </c>
      <c r="K21" s="137">
        <v>110900</v>
      </c>
    </row>
    <row r="22" spans="1:11" x14ac:dyDescent="0.2">
      <c r="A22" s="137">
        <v>11758</v>
      </c>
      <c r="B22" s="30"/>
      <c r="C22" s="11" t="s">
        <v>425</v>
      </c>
      <c r="D22" s="76"/>
      <c r="E22" s="76"/>
      <c r="F22" s="76"/>
      <c r="G22" s="76"/>
      <c r="H22" s="76"/>
      <c r="I22" s="74"/>
      <c r="J22" s="178">
        <v>0</v>
      </c>
      <c r="K22" s="137">
        <v>21159</v>
      </c>
    </row>
    <row r="23" spans="1:11" x14ac:dyDescent="0.2">
      <c r="A23" s="177">
        <v>722036</v>
      </c>
      <c r="B23" s="30"/>
      <c r="C23" s="125" t="s">
        <v>551</v>
      </c>
      <c r="D23" s="76"/>
      <c r="E23" s="76"/>
      <c r="F23" s="76"/>
      <c r="G23" s="76"/>
      <c r="H23" s="76"/>
      <c r="I23" s="74"/>
      <c r="J23" s="137">
        <v>609000</v>
      </c>
      <c r="K23" s="177">
        <v>3693509</v>
      </c>
    </row>
    <row r="24" spans="1:11" x14ac:dyDescent="0.2">
      <c r="A24" s="178">
        <v>0</v>
      </c>
      <c r="B24" s="30"/>
      <c r="C24" s="389" t="s">
        <v>579</v>
      </c>
      <c r="J24" s="182">
        <v>0</v>
      </c>
      <c r="K24" s="183">
        <v>29000</v>
      </c>
    </row>
    <row r="25" spans="1:11" x14ac:dyDescent="0.2">
      <c r="A25" s="161">
        <f>SUM(A9:A24)</f>
        <v>3065638</v>
      </c>
      <c r="B25" s="358" t="s">
        <v>106</v>
      </c>
      <c r="C25" s="244"/>
      <c r="D25" s="244"/>
      <c r="E25" s="244"/>
      <c r="F25" s="244"/>
      <c r="G25" s="244"/>
      <c r="H25" s="244"/>
      <c r="I25" s="245"/>
      <c r="J25" s="161">
        <f>SUM(J9:J24)</f>
        <v>1396000</v>
      </c>
      <c r="K25" s="161">
        <f>SUM(K9:K24)</f>
        <v>8668659</v>
      </c>
    </row>
    <row r="26" spans="1:11" x14ac:dyDescent="0.2">
      <c r="A26" s="165"/>
      <c r="B26" s="67">
        <v>3</v>
      </c>
      <c r="C26" s="234" t="s">
        <v>29</v>
      </c>
      <c r="D26" s="235"/>
      <c r="E26" s="235"/>
      <c r="F26" s="235"/>
      <c r="G26" s="235"/>
      <c r="H26" s="235"/>
      <c r="I26" s="236"/>
      <c r="J26" s="165"/>
      <c r="K26" s="165"/>
    </row>
    <row r="27" spans="1:11" x14ac:dyDescent="0.2">
      <c r="A27" s="137">
        <v>38400</v>
      </c>
      <c r="B27" s="67"/>
      <c r="C27" s="219" t="s">
        <v>403</v>
      </c>
      <c r="D27" s="225"/>
      <c r="E27" s="225"/>
      <c r="F27" s="225"/>
      <c r="G27" s="225"/>
      <c r="H27" s="225"/>
      <c r="I27" s="226"/>
      <c r="J27" s="137">
        <v>12000</v>
      </c>
      <c r="K27" s="137">
        <v>46863</v>
      </c>
    </row>
    <row r="28" spans="1:11" x14ac:dyDescent="0.2">
      <c r="A28" s="137">
        <v>238091</v>
      </c>
      <c r="B28" s="30"/>
      <c r="C28" s="219" t="s">
        <v>6</v>
      </c>
      <c r="D28" s="219"/>
      <c r="E28" s="219"/>
      <c r="F28" s="219"/>
      <c r="G28" s="219"/>
      <c r="H28" s="219"/>
      <c r="I28" s="221"/>
      <c r="J28" s="137">
        <v>84000</v>
      </c>
      <c r="K28" s="137">
        <v>542826</v>
      </c>
    </row>
    <row r="29" spans="1:11" x14ac:dyDescent="0.2">
      <c r="A29" s="137">
        <v>572101</v>
      </c>
      <c r="B29" s="30"/>
      <c r="C29" s="219" t="s">
        <v>257</v>
      </c>
      <c r="D29" s="225"/>
      <c r="E29" s="225"/>
      <c r="F29" s="225"/>
      <c r="G29" s="225"/>
      <c r="H29" s="225"/>
      <c r="I29" s="226"/>
      <c r="J29" s="137">
        <v>12000</v>
      </c>
      <c r="K29" s="137">
        <v>460836</v>
      </c>
    </row>
    <row r="30" spans="1:11" x14ac:dyDescent="0.2">
      <c r="A30" s="137">
        <v>47625</v>
      </c>
      <c r="B30" s="30"/>
      <c r="C30" s="219" t="s">
        <v>108</v>
      </c>
      <c r="D30" s="225"/>
      <c r="E30" s="225"/>
      <c r="F30" s="225"/>
      <c r="G30" s="225"/>
      <c r="H30" s="225"/>
      <c r="I30" s="226"/>
      <c r="J30" s="137">
        <v>14000</v>
      </c>
      <c r="K30" s="137">
        <v>16375</v>
      </c>
    </row>
    <row r="31" spans="1:11" x14ac:dyDescent="0.2">
      <c r="A31" s="137">
        <v>395507</v>
      </c>
      <c r="B31" s="30"/>
      <c r="C31" s="318" t="s">
        <v>375</v>
      </c>
      <c r="D31" s="318"/>
      <c r="E31" s="318"/>
      <c r="F31" s="318"/>
      <c r="G31" s="318"/>
      <c r="H31" s="318"/>
      <c r="I31" s="319"/>
      <c r="J31" s="137">
        <v>24000</v>
      </c>
      <c r="K31" s="137">
        <v>146284</v>
      </c>
    </row>
    <row r="32" spans="1:11" x14ac:dyDescent="0.2">
      <c r="A32" s="161">
        <f>SUM(A27:A31)</f>
        <v>1291724</v>
      </c>
      <c r="B32" s="358" t="s">
        <v>109</v>
      </c>
      <c r="C32" s="244"/>
      <c r="D32" s="244"/>
      <c r="E32" s="244"/>
      <c r="F32" s="244"/>
      <c r="G32" s="244"/>
      <c r="H32" s="244"/>
      <c r="I32" s="245"/>
      <c r="J32" s="161">
        <f>SUM(J27:J31)</f>
        <v>146000</v>
      </c>
      <c r="K32" s="161">
        <f>SUM(K27:K31)</f>
        <v>1213184</v>
      </c>
    </row>
    <row r="33" spans="1:11" x14ac:dyDescent="0.2">
      <c r="A33" s="165"/>
      <c r="B33" s="67">
        <v>4</v>
      </c>
      <c r="C33" s="234" t="s">
        <v>30</v>
      </c>
      <c r="D33" s="235"/>
      <c r="E33" s="235"/>
      <c r="F33" s="235"/>
      <c r="G33" s="235"/>
      <c r="H33" s="235"/>
      <c r="I33" s="236"/>
      <c r="J33" s="165"/>
      <c r="K33" s="165"/>
    </row>
    <row r="34" spans="1:11" x14ac:dyDescent="0.2">
      <c r="A34" s="145">
        <v>12053</v>
      </c>
      <c r="B34" s="31"/>
      <c r="C34" s="359" t="s">
        <v>404</v>
      </c>
      <c r="D34" s="360"/>
      <c r="E34" s="360"/>
      <c r="F34" s="360"/>
      <c r="G34" s="360"/>
      <c r="H34" s="360"/>
      <c r="I34" s="361"/>
      <c r="J34" s="145">
        <v>13000</v>
      </c>
      <c r="K34" s="145">
        <v>1199</v>
      </c>
    </row>
    <row r="35" spans="1:11" ht="21.75" customHeight="1" x14ac:dyDescent="0.2">
      <c r="A35" s="145">
        <v>117738</v>
      </c>
      <c r="B35" s="31"/>
      <c r="C35" s="320" t="s">
        <v>511</v>
      </c>
      <c r="D35" s="320"/>
      <c r="E35" s="320"/>
      <c r="F35" s="320"/>
      <c r="G35" s="320"/>
      <c r="H35" s="320"/>
      <c r="I35" s="321"/>
      <c r="J35" s="186">
        <v>245000</v>
      </c>
      <c r="K35" s="145">
        <v>144902</v>
      </c>
    </row>
    <row r="36" spans="1:11" x14ac:dyDescent="0.2">
      <c r="A36" s="137">
        <v>2003041</v>
      </c>
      <c r="B36" s="30"/>
      <c r="C36" s="219" t="s">
        <v>11</v>
      </c>
      <c r="D36" s="225"/>
      <c r="E36" s="225"/>
      <c r="F36" s="225"/>
      <c r="G36" s="225"/>
      <c r="H36" s="225"/>
      <c r="I36" s="226"/>
      <c r="J36" s="137">
        <v>1571000</v>
      </c>
      <c r="K36" s="137">
        <v>2346765</v>
      </c>
    </row>
    <row r="37" spans="1:11" x14ac:dyDescent="0.2">
      <c r="A37" s="137">
        <v>3890081</v>
      </c>
      <c r="B37" s="30"/>
      <c r="C37" s="219" t="s">
        <v>15</v>
      </c>
      <c r="D37" s="225"/>
      <c r="E37" s="225"/>
      <c r="F37" s="225"/>
      <c r="G37" s="225"/>
      <c r="H37" s="225"/>
      <c r="I37" s="226"/>
      <c r="J37" s="137">
        <v>2529000</v>
      </c>
      <c r="K37" s="137">
        <v>3720607</v>
      </c>
    </row>
    <row r="38" spans="1:11" x14ac:dyDescent="0.2">
      <c r="A38" s="137">
        <v>15731</v>
      </c>
      <c r="B38" s="30"/>
      <c r="C38" s="219" t="s">
        <v>18</v>
      </c>
      <c r="D38" s="225"/>
      <c r="E38" s="225"/>
      <c r="F38" s="225"/>
      <c r="G38" s="225"/>
      <c r="H38" s="225"/>
      <c r="I38" s="226"/>
      <c r="J38" s="138">
        <v>0</v>
      </c>
      <c r="K38" s="137">
        <v>14301</v>
      </c>
    </row>
    <row r="39" spans="1:11" x14ac:dyDescent="0.2">
      <c r="A39" s="137">
        <v>968825</v>
      </c>
      <c r="B39" s="30"/>
      <c r="C39" s="219" t="s">
        <v>20</v>
      </c>
      <c r="D39" s="225"/>
      <c r="E39" s="225"/>
      <c r="F39" s="225"/>
      <c r="G39" s="225"/>
      <c r="H39" s="225"/>
      <c r="I39" s="226"/>
      <c r="J39" s="137">
        <v>168000</v>
      </c>
      <c r="K39" s="137">
        <v>1108465</v>
      </c>
    </row>
    <row r="40" spans="1:11" x14ac:dyDescent="0.2">
      <c r="A40" s="145">
        <v>17290</v>
      </c>
      <c r="B40" s="31"/>
      <c r="C40" s="219" t="s">
        <v>286</v>
      </c>
      <c r="D40" s="225"/>
      <c r="E40" s="225"/>
      <c r="F40" s="225"/>
      <c r="G40" s="225"/>
      <c r="H40" s="225"/>
      <c r="I40" s="226"/>
      <c r="J40" s="145">
        <v>3000</v>
      </c>
      <c r="K40" s="145">
        <v>33819</v>
      </c>
    </row>
    <row r="41" spans="1:11" x14ac:dyDescent="0.2">
      <c r="A41" s="176">
        <v>0</v>
      </c>
      <c r="B41" s="31"/>
      <c r="C41" s="29" t="s">
        <v>457</v>
      </c>
      <c r="D41" s="76"/>
      <c r="E41" s="76"/>
      <c r="F41" s="76"/>
      <c r="G41" s="76"/>
      <c r="H41" s="76"/>
      <c r="I41" s="74"/>
      <c r="J41" s="176">
        <v>0</v>
      </c>
      <c r="K41" s="176">
        <v>16049</v>
      </c>
    </row>
    <row r="42" spans="1:11" x14ac:dyDescent="0.2">
      <c r="A42" s="176">
        <v>0</v>
      </c>
      <c r="B42" s="31"/>
      <c r="C42" s="22" t="s">
        <v>506</v>
      </c>
      <c r="D42" s="76"/>
      <c r="E42" s="76"/>
      <c r="F42" s="76"/>
      <c r="G42" s="76"/>
      <c r="H42" s="76"/>
      <c r="I42" s="74"/>
      <c r="J42" s="176">
        <v>0</v>
      </c>
      <c r="K42" s="186">
        <v>108814</v>
      </c>
    </row>
    <row r="43" spans="1:11" x14ac:dyDescent="0.2">
      <c r="A43" s="176">
        <v>0</v>
      </c>
      <c r="B43" s="31"/>
      <c r="C43" s="22" t="s">
        <v>537</v>
      </c>
      <c r="D43" s="76"/>
      <c r="E43" s="76"/>
      <c r="F43" s="76"/>
      <c r="G43" s="76"/>
      <c r="H43" s="76"/>
      <c r="I43" s="74"/>
      <c r="J43" s="176">
        <v>0</v>
      </c>
      <c r="K43" s="186">
        <v>197973</v>
      </c>
    </row>
    <row r="44" spans="1:11" x14ac:dyDescent="0.2">
      <c r="A44" s="145">
        <v>1435</v>
      </c>
      <c r="B44" s="31"/>
      <c r="C44" s="219" t="s">
        <v>365</v>
      </c>
      <c r="D44" s="225"/>
      <c r="E44" s="225"/>
      <c r="F44" s="225"/>
      <c r="G44" s="225"/>
      <c r="H44" s="225"/>
      <c r="I44" s="226"/>
      <c r="J44" s="176">
        <v>0</v>
      </c>
      <c r="K44" s="145">
        <v>6200</v>
      </c>
    </row>
    <row r="45" spans="1:11" x14ac:dyDescent="0.2">
      <c r="A45" s="145">
        <v>2211304</v>
      </c>
      <c r="B45" s="31"/>
      <c r="C45" s="362" t="s">
        <v>405</v>
      </c>
      <c r="D45" s="362"/>
      <c r="E45" s="362"/>
      <c r="F45" s="362"/>
      <c r="G45" s="362"/>
      <c r="H45" s="362"/>
      <c r="I45" s="363"/>
      <c r="J45" s="145">
        <v>418000</v>
      </c>
      <c r="K45" s="145">
        <v>5404741</v>
      </c>
    </row>
    <row r="46" spans="1:11" x14ac:dyDescent="0.2">
      <c r="A46" s="161">
        <f>SUM(A34:A45)</f>
        <v>9237498</v>
      </c>
      <c r="B46" s="358" t="s">
        <v>32</v>
      </c>
      <c r="C46" s="244"/>
      <c r="D46" s="244"/>
      <c r="E46" s="244"/>
      <c r="F46" s="244"/>
      <c r="G46" s="244"/>
      <c r="H46" s="244"/>
      <c r="I46" s="245"/>
      <c r="J46" s="161">
        <f>SUM(J34:J45)</f>
        <v>4947000</v>
      </c>
      <c r="K46" s="161">
        <f>SUM(K34:K45)</f>
        <v>13103835</v>
      </c>
    </row>
    <row r="47" spans="1:11" x14ac:dyDescent="0.2">
      <c r="A47" s="165"/>
      <c r="B47" s="67">
        <v>5</v>
      </c>
      <c r="C47" s="234" t="s">
        <v>33</v>
      </c>
      <c r="D47" s="235"/>
      <c r="E47" s="235"/>
      <c r="F47" s="235"/>
      <c r="G47" s="235"/>
      <c r="H47" s="235"/>
      <c r="I47" s="236"/>
      <c r="J47" s="165"/>
      <c r="K47" s="165"/>
    </row>
    <row r="48" spans="1:11" x14ac:dyDescent="0.2">
      <c r="A48" s="137">
        <v>7405260</v>
      </c>
      <c r="B48" s="30"/>
      <c r="C48" s="219" t="s">
        <v>10</v>
      </c>
      <c r="D48" s="225"/>
      <c r="E48" s="225"/>
      <c r="F48" s="225"/>
      <c r="G48" s="225"/>
      <c r="H48" s="225"/>
      <c r="I48" s="226"/>
      <c r="J48" s="137">
        <v>7173000</v>
      </c>
      <c r="K48" s="137">
        <v>4691599</v>
      </c>
    </row>
    <row r="49" spans="1:11" x14ac:dyDescent="0.2">
      <c r="A49" s="161">
        <f>SUM(A48)</f>
        <v>7405260</v>
      </c>
      <c r="B49" s="358" t="s">
        <v>57</v>
      </c>
      <c r="C49" s="244"/>
      <c r="D49" s="244"/>
      <c r="E49" s="244"/>
      <c r="F49" s="244"/>
      <c r="G49" s="244"/>
      <c r="H49" s="244"/>
      <c r="I49" s="245"/>
      <c r="J49" s="161">
        <f>SUM(J48)</f>
        <v>7173000</v>
      </c>
      <c r="K49" s="161">
        <f>SUM(K48)</f>
        <v>4691599</v>
      </c>
    </row>
    <row r="50" spans="1:11" x14ac:dyDescent="0.2">
      <c r="A50" s="165"/>
      <c r="B50" s="67">
        <v>6</v>
      </c>
      <c r="C50" s="234" t="s">
        <v>34</v>
      </c>
      <c r="D50" s="235"/>
      <c r="E50" s="235"/>
      <c r="F50" s="235"/>
      <c r="G50" s="235"/>
      <c r="H50" s="235"/>
      <c r="I50" s="236"/>
      <c r="J50" s="184"/>
      <c r="K50" s="165"/>
    </row>
    <row r="51" spans="1:11" x14ac:dyDescent="0.2">
      <c r="A51" s="137">
        <v>250788</v>
      </c>
      <c r="B51" s="30"/>
      <c r="C51" s="219" t="s">
        <v>380</v>
      </c>
      <c r="D51" s="225"/>
      <c r="E51" s="225"/>
      <c r="F51" s="225"/>
      <c r="G51" s="225"/>
      <c r="H51" s="225"/>
      <c r="I51" s="226"/>
      <c r="J51" s="137">
        <v>33000</v>
      </c>
      <c r="K51" s="137">
        <v>251037</v>
      </c>
    </row>
    <row r="52" spans="1:11" x14ac:dyDescent="0.2">
      <c r="A52" s="137">
        <v>103312</v>
      </c>
      <c r="B52" s="30"/>
      <c r="C52" s="219" t="s">
        <v>14</v>
      </c>
      <c r="D52" s="225"/>
      <c r="E52" s="225"/>
      <c r="F52" s="225"/>
      <c r="G52" s="225"/>
      <c r="H52" s="225"/>
      <c r="I52" s="226"/>
      <c r="J52" s="137">
        <v>14000</v>
      </c>
      <c r="K52" s="137">
        <v>32639</v>
      </c>
    </row>
    <row r="53" spans="1:11" x14ac:dyDescent="0.2">
      <c r="A53" s="137">
        <v>510314</v>
      </c>
      <c r="B53" s="30"/>
      <c r="C53" s="219" t="s">
        <v>567</v>
      </c>
      <c r="D53" s="225"/>
      <c r="E53" s="225"/>
      <c r="F53" s="225"/>
      <c r="G53" s="225"/>
      <c r="H53" s="225"/>
      <c r="I53" s="226"/>
      <c r="J53" s="137">
        <v>77000</v>
      </c>
      <c r="K53" s="137">
        <v>866647</v>
      </c>
    </row>
    <row r="54" spans="1:11" x14ac:dyDescent="0.2">
      <c r="A54" s="161">
        <f>SUM(A51:A53)</f>
        <v>864414</v>
      </c>
      <c r="B54" s="358" t="s">
        <v>35</v>
      </c>
      <c r="C54" s="244"/>
      <c r="D54" s="244"/>
      <c r="E54" s="244"/>
      <c r="F54" s="244"/>
      <c r="G54" s="244"/>
      <c r="H54" s="244"/>
      <c r="I54" s="245"/>
      <c r="J54" s="161">
        <f>SUM(J51:J53)</f>
        <v>124000</v>
      </c>
      <c r="K54" s="161">
        <f>SUM(K51:K53)</f>
        <v>1150323</v>
      </c>
    </row>
    <row r="55" spans="1:11" x14ac:dyDescent="0.2">
      <c r="A55" s="179"/>
      <c r="B55" s="54"/>
      <c r="C55" s="364"/>
      <c r="D55" s="364"/>
      <c r="E55" s="364"/>
      <c r="F55" s="364"/>
      <c r="G55" s="364"/>
      <c r="H55" s="364"/>
      <c r="I55" s="364"/>
      <c r="J55" s="179"/>
      <c r="K55" s="179"/>
    </row>
    <row r="56" spans="1:11" x14ac:dyDescent="0.2">
      <c r="A56" s="179"/>
      <c r="B56" s="54"/>
      <c r="C56" s="42"/>
      <c r="D56" s="42"/>
      <c r="E56" s="42"/>
      <c r="F56" s="42"/>
      <c r="G56" s="42"/>
      <c r="H56" s="42"/>
      <c r="I56" s="38"/>
      <c r="J56" s="143"/>
      <c r="K56" s="143"/>
    </row>
    <row r="57" spans="1:11" x14ac:dyDescent="0.2">
      <c r="A57" s="179"/>
      <c r="B57" s="365"/>
      <c r="C57" s="366"/>
      <c r="D57" s="366"/>
      <c r="E57" s="366"/>
      <c r="F57" s="366"/>
      <c r="G57" s="366"/>
      <c r="H57" s="366"/>
      <c r="I57" s="366"/>
      <c r="J57" s="179"/>
      <c r="K57" s="179"/>
    </row>
    <row r="58" spans="1:11" x14ac:dyDescent="0.2">
      <c r="A58" s="18"/>
      <c r="B58" s="306"/>
      <c r="C58" s="227"/>
      <c r="D58" s="227"/>
      <c r="E58" s="227"/>
      <c r="F58" s="227"/>
      <c r="G58" s="227"/>
      <c r="H58" s="227"/>
      <c r="I58" s="227"/>
      <c r="J58" s="18"/>
      <c r="K58" s="18"/>
    </row>
    <row r="59" spans="1:11" x14ac:dyDescent="0.2">
      <c r="A59" s="18"/>
      <c r="B59" s="22"/>
      <c r="C59" s="29"/>
      <c r="D59" s="29"/>
      <c r="E59" s="29"/>
      <c r="F59" s="29"/>
      <c r="G59" s="29"/>
      <c r="H59" s="29"/>
      <c r="I59" s="29"/>
      <c r="J59" s="18"/>
      <c r="K59" s="18"/>
    </row>
    <row r="60" spans="1:11" x14ac:dyDescent="0.2">
      <c r="A60" s="18"/>
      <c r="B60" s="22"/>
      <c r="C60" s="29"/>
      <c r="D60" s="29"/>
      <c r="E60" s="29"/>
      <c r="F60" s="29"/>
      <c r="G60" s="29"/>
      <c r="H60" s="29"/>
      <c r="I60" s="29"/>
      <c r="J60" s="18"/>
      <c r="K60" s="18"/>
    </row>
    <row r="61" spans="1:11" x14ac:dyDescent="0.2">
      <c r="A61" s="248" t="s">
        <v>292</v>
      </c>
      <c r="B61" s="248"/>
      <c r="C61" s="235"/>
      <c r="D61" s="235"/>
      <c r="E61" s="235"/>
      <c r="F61" s="11"/>
      <c r="G61" s="20"/>
      <c r="H61" s="11"/>
      <c r="I61" s="11"/>
      <c r="J61" s="18"/>
      <c r="K61" s="18"/>
    </row>
    <row r="62" spans="1:11" x14ac:dyDescent="0.2">
      <c r="A62" s="155"/>
      <c r="B62" s="40"/>
      <c r="C62" s="32"/>
      <c r="D62" s="32"/>
      <c r="E62" s="32"/>
      <c r="F62" s="11"/>
      <c r="G62" s="11"/>
      <c r="H62" s="11"/>
      <c r="I62" s="11"/>
      <c r="J62" s="18"/>
      <c r="K62" s="18"/>
    </row>
    <row r="63" spans="1:11" ht="15.75" x14ac:dyDescent="0.25">
      <c r="A63" s="262" t="s">
        <v>285</v>
      </c>
      <c r="B63" s="262"/>
      <c r="C63" s="262"/>
      <c r="D63" s="262"/>
      <c r="E63" s="262"/>
      <c r="F63" s="262"/>
      <c r="G63" s="262"/>
      <c r="H63" s="262"/>
      <c r="I63" s="262"/>
      <c r="J63" s="262"/>
      <c r="K63" s="262"/>
    </row>
    <row r="64" spans="1:11" ht="15.75" x14ac:dyDescent="0.25">
      <c r="A64" s="262" t="s">
        <v>550</v>
      </c>
      <c r="B64" s="262"/>
      <c r="C64" s="262"/>
      <c r="D64" s="262"/>
      <c r="E64" s="262"/>
      <c r="F64" s="262"/>
      <c r="G64" s="262"/>
      <c r="H64" s="262"/>
      <c r="I64" s="262"/>
      <c r="J64" s="262"/>
      <c r="K64" s="262"/>
    </row>
    <row r="65" spans="1:11" x14ac:dyDescent="0.2">
      <c r="A65" s="180"/>
      <c r="B65" s="41"/>
      <c r="C65" s="41"/>
      <c r="D65" s="41"/>
      <c r="E65" s="41"/>
      <c r="F65" s="41"/>
      <c r="G65" s="41"/>
      <c r="H65" s="41"/>
      <c r="I65" s="41"/>
      <c r="J65" s="180"/>
      <c r="K65" s="180"/>
    </row>
    <row r="66" spans="1:11" x14ac:dyDescent="0.2">
      <c r="A66" s="142"/>
      <c r="B66" s="8"/>
      <c r="C66" s="8"/>
      <c r="D66" s="8"/>
      <c r="E66" s="8"/>
      <c r="F66" s="8"/>
      <c r="G66" s="8"/>
      <c r="H66" s="8"/>
      <c r="I66" s="8"/>
      <c r="J66" s="367" t="s">
        <v>9</v>
      </c>
      <c r="K66" s="367"/>
    </row>
    <row r="67" spans="1:11" x14ac:dyDescent="0.2">
      <c r="A67" s="202" t="s">
        <v>504</v>
      </c>
      <c r="B67" s="205" t="s">
        <v>0</v>
      </c>
      <c r="C67" s="206"/>
      <c r="D67" s="206"/>
      <c r="E67" s="206"/>
      <c r="F67" s="206"/>
      <c r="G67" s="206"/>
      <c r="H67" s="206"/>
      <c r="I67" s="207"/>
      <c r="J67" s="214" t="s">
        <v>518</v>
      </c>
      <c r="K67" s="215"/>
    </row>
    <row r="68" spans="1:11" x14ac:dyDescent="0.2">
      <c r="A68" s="203"/>
      <c r="B68" s="208"/>
      <c r="C68" s="209"/>
      <c r="D68" s="209"/>
      <c r="E68" s="209"/>
      <c r="F68" s="209"/>
      <c r="G68" s="209"/>
      <c r="H68" s="209"/>
      <c r="I68" s="210"/>
      <c r="J68" s="216" t="s">
        <v>275</v>
      </c>
      <c r="K68" s="202" t="s">
        <v>519</v>
      </c>
    </row>
    <row r="69" spans="1:11" ht="20.25" customHeight="1" x14ac:dyDescent="0.2">
      <c r="A69" s="296"/>
      <c r="B69" s="211"/>
      <c r="C69" s="212"/>
      <c r="D69" s="212"/>
      <c r="E69" s="212"/>
      <c r="F69" s="212"/>
      <c r="G69" s="212"/>
      <c r="H69" s="212"/>
      <c r="I69" s="213"/>
      <c r="J69" s="217"/>
      <c r="K69" s="218"/>
    </row>
    <row r="70" spans="1:11" x14ac:dyDescent="0.2">
      <c r="A70" s="165"/>
      <c r="B70" s="67">
        <v>7</v>
      </c>
      <c r="C70" s="234" t="s">
        <v>36</v>
      </c>
      <c r="D70" s="254"/>
      <c r="E70" s="254"/>
      <c r="F70" s="254"/>
      <c r="G70" s="254"/>
      <c r="H70" s="254"/>
      <c r="I70" s="257"/>
      <c r="J70" s="165"/>
      <c r="K70" s="165"/>
    </row>
    <row r="71" spans="1:11" x14ac:dyDescent="0.2">
      <c r="A71" s="137">
        <v>556776</v>
      </c>
      <c r="B71" s="30"/>
      <c r="C71" s="219" t="s">
        <v>37</v>
      </c>
      <c r="D71" s="225"/>
      <c r="E71" s="225"/>
      <c r="F71" s="225"/>
      <c r="G71" s="225"/>
      <c r="H71" s="225"/>
      <c r="I71" s="226"/>
      <c r="J71" s="137">
        <v>135000</v>
      </c>
      <c r="K71" s="137">
        <v>749616</v>
      </c>
    </row>
    <row r="72" spans="1:11" x14ac:dyDescent="0.2">
      <c r="A72" s="137">
        <v>897445</v>
      </c>
      <c r="B72" s="30"/>
      <c r="C72" s="219" t="s">
        <v>552</v>
      </c>
      <c r="D72" s="225"/>
      <c r="E72" s="225"/>
      <c r="F72" s="225"/>
      <c r="G72" s="225"/>
      <c r="H72" s="225"/>
      <c r="I72" s="226"/>
      <c r="J72" s="137">
        <v>1030000</v>
      </c>
      <c r="K72" s="137">
        <v>2007189</v>
      </c>
    </row>
    <row r="73" spans="1:11" x14ac:dyDescent="0.2">
      <c r="A73" s="137">
        <v>433610</v>
      </c>
      <c r="B73" s="30"/>
      <c r="C73" s="219" t="s">
        <v>523</v>
      </c>
      <c r="D73" s="225"/>
      <c r="E73" s="225"/>
      <c r="F73" s="225"/>
      <c r="G73" s="225"/>
      <c r="H73" s="225"/>
      <c r="I73" s="226"/>
      <c r="J73" s="137">
        <v>286000</v>
      </c>
      <c r="K73" s="137">
        <v>765977</v>
      </c>
    </row>
    <row r="74" spans="1:11" x14ac:dyDescent="0.2">
      <c r="A74" s="137"/>
      <c r="B74" s="30"/>
      <c r="C74" s="219" t="s">
        <v>553</v>
      </c>
      <c r="D74" s="225"/>
      <c r="E74" s="225"/>
      <c r="F74" s="225"/>
      <c r="G74" s="225"/>
      <c r="H74" s="225"/>
      <c r="I74" s="226"/>
      <c r="J74" s="137"/>
      <c r="K74" s="137"/>
    </row>
    <row r="75" spans="1:11" x14ac:dyDescent="0.2">
      <c r="A75" s="137">
        <v>1077875</v>
      </c>
      <c r="B75" s="30"/>
      <c r="C75" s="227" t="s">
        <v>408</v>
      </c>
      <c r="D75" s="227"/>
      <c r="E75" s="227"/>
      <c r="F75" s="227"/>
      <c r="G75" s="227"/>
      <c r="H75" s="227"/>
      <c r="I75" s="228"/>
      <c r="J75" s="137">
        <v>386000</v>
      </c>
      <c r="K75" s="137">
        <v>2159474</v>
      </c>
    </row>
    <row r="76" spans="1:11" x14ac:dyDescent="0.2">
      <c r="A76" s="137"/>
      <c r="B76" s="30"/>
      <c r="C76" s="219" t="s">
        <v>553</v>
      </c>
      <c r="D76" s="225"/>
      <c r="E76" s="225"/>
      <c r="F76" s="225"/>
      <c r="G76" s="225"/>
      <c r="H76" s="225"/>
      <c r="I76" s="226"/>
      <c r="J76" s="137"/>
      <c r="K76" s="137"/>
    </row>
    <row r="77" spans="1:11" x14ac:dyDescent="0.2">
      <c r="A77" s="137">
        <v>34860</v>
      </c>
      <c r="B77" s="30"/>
      <c r="C77" s="227" t="s">
        <v>407</v>
      </c>
      <c r="D77" s="227"/>
      <c r="E77" s="227"/>
      <c r="F77" s="227"/>
      <c r="G77" s="227"/>
      <c r="H77" s="227"/>
      <c r="I77" s="228"/>
      <c r="J77" s="137">
        <v>51426</v>
      </c>
      <c r="K77" s="137">
        <v>51947</v>
      </c>
    </row>
    <row r="78" spans="1:11" x14ac:dyDescent="0.2">
      <c r="A78" s="137"/>
      <c r="B78" s="30"/>
      <c r="C78" s="219" t="s">
        <v>553</v>
      </c>
      <c r="D78" s="225"/>
      <c r="E78" s="225"/>
      <c r="F78" s="225"/>
      <c r="G78" s="225"/>
      <c r="H78" s="225"/>
      <c r="I78" s="226"/>
      <c r="J78" s="137"/>
      <c r="K78" s="137"/>
    </row>
    <row r="79" spans="1:11" x14ac:dyDescent="0.2">
      <c r="A79" s="137">
        <v>17797</v>
      </c>
      <c r="B79" s="30"/>
      <c r="C79" s="227" t="s">
        <v>406</v>
      </c>
      <c r="D79" s="227"/>
      <c r="E79" s="227"/>
      <c r="F79" s="227"/>
      <c r="G79" s="227"/>
      <c r="H79" s="227"/>
      <c r="I79" s="228"/>
      <c r="J79" s="137">
        <v>33574</v>
      </c>
      <c r="K79" s="137">
        <v>188695</v>
      </c>
    </row>
    <row r="80" spans="1:11" x14ac:dyDescent="0.2">
      <c r="A80" s="137">
        <v>987190</v>
      </c>
      <c r="B80" s="30"/>
      <c r="C80" s="219" t="s">
        <v>245</v>
      </c>
      <c r="D80" s="225"/>
      <c r="E80" s="225"/>
      <c r="F80" s="225"/>
      <c r="G80" s="225"/>
      <c r="H80" s="225"/>
      <c r="I80" s="226"/>
      <c r="J80" s="137">
        <v>501000</v>
      </c>
      <c r="K80" s="137">
        <v>1376977</v>
      </c>
    </row>
    <row r="81" spans="1:11" x14ac:dyDescent="0.2">
      <c r="A81" s="137">
        <v>35478</v>
      </c>
      <c r="B81" s="30"/>
      <c r="C81" s="219" t="s">
        <v>102</v>
      </c>
      <c r="D81" s="225"/>
      <c r="E81" s="225"/>
      <c r="F81" s="225"/>
      <c r="G81" s="225"/>
      <c r="H81" s="225"/>
      <c r="I81" s="226"/>
      <c r="J81" s="137">
        <v>2000</v>
      </c>
      <c r="K81" s="137">
        <v>86065</v>
      </c>
    </row>
    <row r="82" spans="1:11" x14ac:dyDescent="0.2">
      <c r="A82" s="161">
        <f>SUM(A71:A81)</f>
        <v>4041031</v>
      </c>
      <c r="B82" s="231" t="s">
        <v>39</v>
      </c>
      <c r="C82" s="232"/>
      <c r="D82" s="232"/>
      <c r="E82" s="232"/>
      <c r="F82" s="232"/>
      <c r="G82" s="232"/>
      <c r="H82" s="232"/>
      <c r="I82" s="233"/>
      <c r="J82" s="161">
        <f>SUM(J71:J81)</f>
        <v>2425000</v>
      </c>
      <c r="K82" s="161">
        <f>SUM(K71:K81)</f>
        <v>7385940</v>
      </c>
    </row>
    <row r="83" spans="1:11" x14ac:dyDescent="0.2">
      <c r="A83" s="165"/>
      <c r="B83" s="67">
        <v>8</v>
      </c>
      <c r="C83" s="234" t="s">
        <v>40</v>
      </c>
      <c r="D83" s="235"/>
      <c r="E83" s="235"/>
      <c r="F83" s="235"/>
      <c r="G83" s="235"/>
      <c r="H83" s="235"/>
      <c r="I83" s="236"/>
      <c r="J83" s="165"/>
      <c r="K83" s="165"/>
    </row>
    <row r="84" spans="1:11" x14ac:dyDescent="0.2">
      <c r="A84" s="137">
        <v>28253</v>
      </c>
      <c r="B84" s="30"/>
      <c r="C84" s="219" t="s">
        <v>554</v>
      </c>
      <c r="D84" s="225"/>
      <c r="E84" s="225"/>
      <c r="F84" s="225"/>
      <c r="G84" s="225"/>
      <c r="H84" s="225"/>
      <c r="I84" s="226"/>
      <c r="J84" s="137">
        <v>20000</v>
      </c>
      <c r="K84" s="137">
        <v>21218</v>
      </c>
    </row>
    <row r="85" spans="1:11" x14ac:dyDescent="0.2">
      <c r="A85" s="137">
        <v>74952</v>
      </c>
      <c r="B85" s="30"/>
      <c r="C85" s="219" t="s">
        <v>7</v>
      </c>
      <c r="D85" s="225"/>
      <c r="E85" s="225"/>
      <c r="F85" s="225"/>
      <c r="G85" s="225"/>
      <c r="H85" s="225"/>
      <c r="I85" s="226"/>
      <c r="J85" s="137">
        <v>93000</v>
      </c>
      <c r="K85" s="137">
        <v>131773</v>
      </c>
    </row>
    <row r="86" spans="1:11" x14ac:dyDescent="0.2">
      <c r="A86" s="137">
        <v>33135</v>
      </c>
      <c r="B86" s="30"/>
      <c r="C86" s="219" t="s">
        <v>410</v>
      </c>
      <c r="D86" s="225"/>
      <c r="E86" s="225"/>
      <c r="F86" s="225"/>
      <c r="G86" s="225"/>
      <c r="H86" s="225"/>
      <c r="I86" s="226"/>
      <c r="J86" s="137">
        <v>10000</v>
      </c>
      <c r="K86" s="137">
        <v>62936</v>
      </c>
    </row>
    <row r="87" spans="1:11" x14ac:dyDescent="0.2">
      <c r="A87" s="137">
        <v>763644</v>
      </c>
      <c r="B87" s="30"/>
      <c r="C87" s="219" t="s">
        <v>465</v>
      </c>
      <c r="D87" s="225"/>
      <c r="E87" s="225"/>
      <c r="F87" s="225"/>
      <c r="G87" s="225"/>
      <c r="H87" s="225"/>
      <c r="I87" s="226"/>
      <c r="J87" s="137">
        <v>25000</v>
      </c>
      <c r="K87" s="137">
        <v>272402</v>
      </c>
    </row>
    <row r="88" spans="1:11" x14ac:dyDescent="0.2">
      <c r="A88" s="137">
        <v>313633</v>
      </c>
      <c r="B88" s="30"/>
      <c r="C88" s="219" t="s">
        <v>260</v>
      </c>
      <c r="D88" s="225"/>
      <c r="E88" s="225"/>
      <c r="F88" s="225"/>
      <c r="G88" s="225"/>
      <c r="H88" s="225"/>
      <c r="I88" s="226"/>
      <c r="J88" s="137">
        <v>79000</v>
      </c>
      <c r="K88" s="137">
        <v>417348</v>
      </c>
    </row>
    <row r="89" spans="1:11" x14ac:dyDescent="0.2">
      <c r="A89" s="137">
        <v>43839</v>
      </c>
      <c r="B89" s="30"/>
      <c r="C89" s="11" t="s">
        <v>457</v>
      </c>
      <c r="D89" s="76"/>
      <c r="E89" s="76"/>
      <c r="F89" s="76"/>
      <c r="G89" s="76"/>
      <c r="H89" s="76"/>
      <c r="I89" s="74"/>
      <c r="J89" s="132">
        <v>45000</v>
      </c>
      <c r="K89" s="137">
        <v>74511</v>
      </c>
    </row>
    <row r="90" spans="1:11" x14ac:dyDescent="0.2">
      <c r="A90" s="161">
        <f>SUM(A84:A89)</f>
        <v>1257456</v>
      </c>
      <c r="B90" s="358" t="s">
        <v>41</v>
      </c>
      <c r="C90" s="244"/>
      <c r="D90" s="244"/>
      <c r="E90" s="244"/>
      <c r="F90" s="244"/>
      <c r="G90" s="244"/>
      <c r="H90" s="244"/>
      <c r="I90" s="245"/>
      <c r="J90" s="161">
        <f>SUM(J84:J89)</f>
        <v>272000</v>
      </c>
      <c r="K90" s="161">
        <f>SUM(K84:K89)</f>
        <v>980188</v>
      </c>
    </row>
    <row r="91" spans="1:11" x14ac:dyDescent="0.2">
      <c r="A91" s="165"/>
      <c r="B91" s="67">
        <v>9</v>
      </c>
      <c r="C91" s="234" t="s">
        <v>246</v>
      </c>
      <c r="D91" s="235"/>
      <c r="E91" s="235"/>
      <c r="F91" s="235"/>
      <c r="G91" s="235"/>
      <c r="H91" s="235"/>
      <c r="I91" s="236"/>
      <c r="J91" s="165"/>
      <c r="K91" s="165"/>
    </row>
    <row r="92" spans="1:11" x14ac:dyDescent="0.2">
      <c r="A92" s="137">
        <v>20382</v>
      </c>
      <c r="B92" s="30"/>
      <c r="C92" s="219" t="s">
        <v>259</v>
      </c>
      <c r="D92" s="225"/>
      <c r="E92" s="225"/>
      <c r="F92" s="225"/>
      <c r="G92" s="225"/>
      <c r="H92" s="225"/>
      <c r="I92" s="226"/>
      <c r="J92" s="137">
        <v>15000</v>
      </c>
      <c r="K92" s="137">
        <v>15652</v>
      </c>
    </row>
    <row r="93" spans="1:11" x14ac:dyDescent="0.2">
      <c r="A93" s="137">
        <v>121690</v>
      </c>
      <c r="B93" s="30"/>
      <c r="C93" s="219" t="s">
        <v>555</v>
      </c>
      <c r="D93" s="225"/>
      <c r="E93" s="225"/>
      <c r="F93" s="225"/>
      <c r="G93" s="225"/>
      <c r="H93" s="225"/>
      <c r="I93" s="226"/>
      <c r="J93" s="132">
        <v>0</v>
      </c>
      <c r="K93" s="132">
        <v>0</v>
      </c>
    </row>
    <row r="94" spans="1:11" x14ac:dyDescent="0.2">
      <c r="A94" s="161">
        <f>SUM(A92:A93)</f>
        <v>142072</v>
      </c>
      <c r="B94" s="358" t="s">
        <v>247</v>
      </c>
      <c r="C94" s="244"/>
      <c r="D94" s="244"/>
      <c r="E94" s="244"/>
      <c r="F94" s="244"/>
      <c r="G94" s="244"/>
      <c r="H94" s="244"/>
      <c r="I94" s="245"/>
      <c r="J94" s="161">
        <f>SUM(J92:J93)</f>
        <v>15000</v>
      </c>
      <c r="K94" s="161">
        <f>SUM(K92:K93)</f>
        <v>15652</v>
      </c>
    </row>
    <row r="95" spans="1:11" x14ac:dyDescent="0.2">
      <c r="A95" s="165"/>
      <c r="B95" s="67">
        <v>10</v>
      </c>
      <c r="C95" s="234" t="s">
        <v>118</v>
      </c>
      <c r="D95" s="235"/>
      <c r="E95" s="235"/>
      <c r="F95" s="235"/>
      <c r="G95" s="235"/>
      <c r="H95" s="235"/>
      <c r="I95" s="236"/>
      <c r="J95" s="165"/>
      <c r="K95" s="165"/>
    </row>
    <row r="96" spans="1:11" x14ac:dyDescent="0.2">
      <c r="A96" s="145">
        <v>405628</v>
      </c>
      <c r="B96" s="31"/>
      <c r="C96" s="359" t="s">
        <v>526</v>
      </c>
      <c r="D96" s="360"/>
      <c r="E96" s="360"/>
      <c r="F96" s="360"/>
      <c r="G96" s="360"/>
      <c r="H96" s="360"/>
      <c r="I96" s="361"/>
      <c r="J96" s="145">
        <v>149000</v>
      </c>
      <c r="K96" s="145">
        <v>201364</v>
      </c>
    </row>
    <row r="97" spans="1:11" x14ac:dyDescent="0.2">
      <c r="A97" s="161">
        <f>SUM(A96)</f>
        <v>405628</v>
      </c>
      <c r="B97" s="358" t="s">
        <v>248</v>
      </c>
      <c r="C97" s="244"/>
      <c r="D97" s="244"/>
      <c r="E97" s="244"/>
      <c r="F97" s="244"/>
      <c r="G97" s="244"/>
      <c r="H97" s="244"/>
      <c r="I97" s="245"/>
      <c r="J97" s="161">
        <f>SUM(J96)</f>
        <v>149000</v>
      </c>
      <c r="K97" s="161">
        <f>SUM(K96)</f>
        <v>201364</v>
      </c>
    </row>
    <row r="98" spans="1:11" x14ac:dyDescent="0.2">
      <c r="A98" s="165"/>
      <c r="B98" s="67">
        <v>12</v>
      </c>
      <c r="C98" s="234" t="s">
        <v>120</v>
      </c>
      <c r="D98" s="235"/>
      <c r="E98" s="235"/>
      <c r="F98" s="235"/>
      <c r="G98" s="235"/>
      <c r="H98" s="235"/>
      <c r="I98" s="236"/>
      <c r="J98" s="165"/>
      <c r="K98" s="165"/>
    </row>
    <row r="99" spans="1:11" x14ac:dyDescent="0.2">
      <c r="A99" s="137">
        <v>337282</v>
      </c>
      <c r="B99" s="30"/>
      <c r="C99" s="219" t="s">
        <v>472</v>
      </c>
      <c r="D99" s="225"/>
      <c r="E99" s="225"/>
      <c r="F99" s="225"/>
      <c r="G99" s="225"/>
      <c r="H99" s="225"/>
      <c r="I99" s="226"/>
      <c r="J99" s="137">
        <v>167000</v>
      </c>
      <c r="K99" s="137">
        <v>637434</v>
      </c>
    </row>
    <row r="100" spans="1:11" x14ac:dyDescent="0.2">
      <c r="A100" s="137">
        <v>6161</v>
      </c>
      <c r="B100" s="30"/>
      <c r="C100" s="219" t="s">
        <v>473</v>
      </c>
      <c r="D100" s="225"/>
      <c r="E100" s="225"/>
      <c r="F100" s="225"/>
      <c r="G100" s="225"/>
      <c r="H100" s="225"/>
      <c r="I100" s="226"/>
      <c r="J100" s="137">
        <v>8000</v>
      </c>
      <c r="K100" s="137">
        <v>6095</v>
      </c>
    </row>
    <row r="101" spans="1:11" x14ac:dyDescent="0.2">
      <c r="A101" s="161">
        <f>SUM(A99:A100)</f>
        <v>343443</v>
      </c>
      <c r="B101" s="358" t="s">
        <v>249</v>
      </c>
      <c r="C101" s="244"/>
      <c r="D101" s="244"/>
      <c r="E101" s="244"/>
      <c r="F101" s="244"/>
      <c r="G101" s="244"/>
      <c r="H101" s="244"/>
      <c r="I101" s="245"/>
      <c r="J101" s="161">
        <f>SUM(J99:J100)</f>
        <v>175000</v>
      </c>
      <c r="K101" s="161">
        <f>SUM(K99:K100)</f>
        <v>643529</v>
      </c>
    </row>
    <row r="102" spans="1:11" x14ac:dyDescent="0.2">
      <c r="A102" s="165"/>
      <c r="B102" s="67">
        <v>13</v>
      </c>
      <c r="C102" s="234" t="s">
        <v>50</v>
      </c>
      <c r="D102" s="235"/>
      <c r="E102" s="235"/>
      <c r="F102" s="235"/>
      <c r="G102" s="235"/>
      <c r="H102" s="235"/>
      <c r="I102" s="236"/>
      <c r="J102" s="184"/>
      <c r="K102" s="165"/>
    </row>
    <row r="103" spans="1:11" x14ac:dyDescent="0.2">
      <c r="A103" s="137">
        <v>30839</v>
      </c>
      <c r="B103" s="30"/>
      <c r="C103" s="219" t="s">
        <v>8</v>
      </c>
      <c r="D103" s="225"/>
      <c r="E103" s="225"/>
      <c r="F103" s="225"/>
      <c r="G103" s="225"/>
      <c r="H103" s="225"/>
      <c r="I103" s="226"/>
      <c r="J103" s="137">
        <v>17000</v>
      </c>
      <c r="K103" s="137">
        <v>169782</v>
      </c>
    </row>
    <row r="104" spans="1:11" x14ac:dyDescent="0.2">
      <c r="A104" s="137">
        <v>35715</v>
      </c>
      <c r="B104" s="30"/>
      <c r="C104" s="219" t="s">
        <v>21</v>
      </c>
      <c r="D104" s="225"/>
      <c r="E104" s="225"/>
      <c r="F104" s="225"/>
      <c r="G104" s="225"/>
      <c r="H104" s="225"/>
      <c r="I104" s="226"/>
      <c r="J104" s="175">
        <v>10000</v>
      </c>
      <c r="K104" s="137">
        <v>21600</v>
      </c>
    </row>
    <row r="105" spans="1:11" x14ac:dyDescent="0.2">
      <c r="A105" s="137">
        <v>308265</v>
      </c>
      <c r="B105" s="30"/>
      <c r="C105" s="11" t="s">
        <v>510</v>
      </c>
      <c r="D105" s="76"/>
      <c r="E105" s="76"/>
      <c r="F105" s="76"/>
      <c r="G105" s="76"/>
      <c r="H105" s="76"/>
      <c r="I105" s="74"/>
      <c r="J105" s="18">
        <v>151000</v>
      </c>
      <c r="K105" s="137">
        <v>68892</v>
      </c>
    </row>
    <row r="106" spans="1:11" x14ac:dyDescent="0.2">
      <c r="A106" s="181"/>
      <c r="B106" s="31"/>
      <c r="C106" s="329" t="s">
        <v>287</v>
      </c>
      <c r="D106" s="329"/>
      <c r="E106" s="329"/>
      <c r="F106" s="329"/>
      <c r="G106" s="329"/>
      <c r="H106" s="329"/>
      <c r="I106" s="338"/>
      <c r="J106" s="185"/>
      <c r="K106" s="181"/>
    </row>
    <row r="107" spans="1:11" x14ac:dyDescent="0.2">
      <c r="A107" s="132">
        <v>0</v>
      </c>
      <c r="B107" s="31"/>
      <c r="C107" s="368" t="s">
        <v>288</v>
      </c>
      <c r="D107" s="368"/>
      <c r="E107" s="368"/>
      <c r="F107" s="368"/>
      <c r="G107" s="368"/>
      <c r="H107" s="368"/>
      <c r="I107" s="369"/>
      <c r="J107" s="132">
        <v>0</v>
      </c>
      <c r="K107" s="175">
        <v>19770</v>
      </c>
    </row>
    <row r="108" spans="1:11" x14ac:dyDescent="0.2">
      <c r="A108" s="161">
        <f>SUM(A103:A107)</f>
        <v>374819</v>
      </c>
      <c r="B108" s="358" t="s">
        <v>51</v>
      </c>
      <c r="C108" s="244"/>
      <c r="D108" s="244"/>
      <c r="E108" s="244"/>
      <c r="F108" s="244"/>
      <c r="G108" s="244"/>
      <c r="H108" s="244"/>
      <c r="I108" s="245"/>
      <c r="J108" s="161">
        <f>SUM(J103:J107)</f>
        <v>178000</v>
      </c>
      <c r="K108" s="161">
        <f>SUM(K103:K107)</f>
        <v>280044</v>
      </c>
    </row>
    <row r="109" spans="1:11" x14ac:dyDescent="0.2">
      <c r="A109" s="161">
        <f>SUM(A108+A101+A97+A94+A90+A82+A54+A49+A46+A32+A25)</f>
        <v>28428983</v>
      </c>
      <c r="B109" s="358" t="s">
        <v>250</v>
      </c>
      <c r="C109" s="244"/>
      <c r="D109" s="244"/>
      <c r="E109" s="244"/>
      <c r="F109" s="244"/>
      <c r="G109" s="244"/>
      <c r="H109" s="244"/>
      <c r="I109" s="245"/>
      <c r="J109" s="161">
        <f>SUM(J108+J101+J97+J94+J90+J82+J54+J49+J46+J32+J25)</f>
        <v>17000000</v>
      </c>
      <c r="K109" s="161">
        <f>SUM(K108+K101+K97+K94+K90+K82+K54+K49+K46+K32+K25)</f>
        <v>38334317</v>
      </c>
    </row>
    <row r="110" spans="1:11" x14ac:dyDescent="0.2">
      <c r="A110" s="357"/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</row>
  </sheetData>
  <mergeCells count="100">
    <mergeCell ref="B101:I101"/>
    <mergeCell ref="C102:I102"/>
    <mergeCell ref="B108:I108"/>
    <mergeCell ref="B109:I109"/>
    <mergeCell ref="A110:K110"/>
    <mergeCell ref="C103:I103"/>
    <mergeCell ref="C106:I106"/>
    <mergeCell ref="C107:I107"/>
    <mergeCell ref="C104:I104"/>
    <mergeCell ref="C95:I95"/>
    <mergeCell ref="C96:I96"/>
    <mergeCell ref="B97:I97"/>
    <mergeCell ref="C98:I98"/>
    <mergeCell ref="C99:I99"/>
    <mergeCell ref="C100:I100"/>
    <mergeCell ref="C88:I88"/>
    <mergeCell ref="B90:I90"/>
    <mergeCell ref="C91:I91"/>
    <mergeCell ref="C92:I92"/>
    <mergeCell ref="C93:I93"/>
    <mergeCell ref="B94:I94"/>
    <mergeCell ref="B82:I82"/>
    <mergeCell ref="C83:I83"/>
    <mergeCell ref="C84:I84"/>
    <mergeCell ref="C85:I85"/>
    <mergeCell ref="C86:I86"/>
    <mergeCell ref="C87:I87"/>
    <mergeCell ref="C76:I76"/>
    <mergeCell ref="C77:I77"/>
    <mergeCell ref="C78:I78"/>
    <mergeCell ref="C79:I79"/>
    <mergeCell ref="C80:I80"/>
    <mergeCell ref="C81:I81"/>
    <mergeCell ref="C70:I70"/>
    <mergeCell ref="C71:I71"/>
    <mergeCell ref="C72:I72"/>
    <mergeCell ref="C73:I73"/>
    <mergeCell ref="C74:I74"/>
    <mergeCell ref="C75:I75"/>
    <mergeCell ref="A61:E61"/>
    <mergeCell ref="A63:K63"/>
    <mergeCell ref="A64:K64"/>
    <mergeCell ref="J66:K66"/>
    <mergeCell ref="A67:A69"/>
    <mergeCell ref="B67:I69"/>
    <mergeCell ref="J67:K67"/>
    <mergeCell ref="J68:J69"/>
    <mergeCell ref="K68:K69"/>
    <mergeCell ref="B57:I57"/>
    <mergeCell ref="B58:I58"/>
    <mergeCell ref="C51:I51"/>
    <mergeCell ref="C52:I52"/>
    <mergeCell ref="C53:I53"/>
    <mergeCell ref="B54:I54"/>
    <mergeCell ref="B46:I46"/>
    <mergeCell ref="C47:I47"/>
    <mergeCell ref="C48:I48"/>
    <mergeCell ref="B49:I49"/>
    <mergeCell ref="C50:I50"/>
    <mergeCell ref="C55:I55"/>
    <mergeCell ref="C37:I37"/>
    <mergeCell ref="C38:I38"/>
    <mergeCell ref="C39:I39"/>
    <mergeCell ref="C40:I40"/>
    <mergeCell ref="C44:I44"/>
    <mergeCell ref="C45:I45"/>
    <mergeCell ref="C30:I30"/>
    <mergeCell ref="C31:I31"/>
    <mergeCell ref="B32:I32"/>
    <mergeCell ref="C33:I33"/>
    <mergeCell ref="C34:I34"/>
    <mergeCell ref="C36:I36"/>
    <mergeCell ref="C35:I35"/>
    <mergeCell ref="C21:I21"/>
    <mergeCell ref="B25:I25"/>
    <mergeCell ref="C26:I26"/>
    <mergeCell ref="C27:I27"/>
    <mergeCell ref="C28:I28"/>
    <mergeCell ref="C29:I29"/>
    <mergeCell ref="C14:I14"/>
    <mergeCell ref="C15:I15"/>
    <mergeCell ref="C17:I17"/>
    <mergeCell ref="C18:I18"/>
    <mergeCell ref="C19:I19"/>
    <mergeCell ref="C20:I20"/>
    <mergeCell ref="C8:I8"/>
    <mergeCell ref="C9:I9"/>
    <mergeCell ref="C10:I10"/>
    <mergeCell ref="C11:I11"/>
    <mergeCell ref="C12:I12"/>
    <mergeCell ref="C13:I13"/>
    <mergeCell ref="A5:A7"/>
    <mergeCell ref="B5:I7"/>
    <mergeCell ref="J5:K5"/>
    <mergeCell ref="J6:J7"/>
    <mergeCell ref="K6:K7"/>
    <mergeCell ref="A1:E1"/>
    <mergeCell ref="A2:K2"/>
    <mergeCell ref="A3:K3"/>
    <mergeCell ref="J4:K4"/>
  </mergeCells>
  <phoneticPr fontId="0" type="noConversion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Shc 1</vt:lpstr>
      <vt:lpstr>Shc 2</vt:lpstr>
      <vt:lpstr>Sch 2.1</vt:lpstr>
      <vt:lpstr>Sch2.2..3.2</vt:lpstr>
      <vt:lpstr>Sch.4</vt:lpstr>
      <vt:lpstr>Sch.4.1</vt:lpstr>
      <vt:lpstr>Sch.4.2</vt:lpstr>
      <vt:lpstr>Sch.5</vt:lpstr>
      <vt:lpstr>Sch.5.1</vt:lpstr>
      <vt:lpstr>Sch 5.2</vt:lpstr>
      <vt:lpstr>Sch 6</vt:lpstr>
      <vt:lpstr>Sch 6.1</vt:lpstr>
      <vt:lpstr>Sch.6.2</vt:lpstr>
      <vt:lpstr>Sch2.2..3.2!Print_Area</vt:lpstr>
    </vt:vector>
  </TitlesOfParts>
  <Company>Ministry of Finance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M.Sulaiman</dc:creator>
  <cp:lastModifiedBy>Khaled nasser Al-hadramy</cp:lastModifiedBy>
  <cp:lastPrinted>2008-08-17T07:27:00Z</cp:lastPrinted>
  <dcterms:created xsi:type="dcterms:W3CDTF">1999-08-24T11:12:28Z</dcterms:created>
  <dcterms:modified xsi:type="dcterms:W3CDTF">2013-12-16T06:38:07Z</dcterms:modified>
</cp:coreProperties>
</file>