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5" yWindow="-225" windowWidth="9435" windowHeight="4455"/>
  </bookViews>
  <sheets>
    <sheet name="1" sheetId="1" r:id="rId1"/>
    <sheet name="2" sheetId="2" r:id="rId2"/>
    <sheet name="2.1" sheetId="3" r:id="rId3"/>
    <sheet name="2.2" sheetId="4" r:id="rId4"/>
    <sheet name="3" sheetId="5" r:id="rId5"/>
    <sheet name="3.1" sheetId="6" r:id="rId6"/>
    <sheet name="3.2" sheetId="7" r:id="rId7"/>
    <sheet name="4" sheetId="8" r:id="rId8"/>
    <sheet name="4.1" sheetId="9" r:id="rId9"/>
    <sheet name="4.2" sheetId="10" r:id="rId10"/>
    <sheet name="5" sheetId="11" r:id="rId11"/>
    <sheet name="5.1" sheetId="12" r:id="rId12"/>
    <sheet name="5.2" sheetId="13" r:id="rId13"/>
    <sheet name="6" sheetId="14" r:id="rId14"/>
    <sheet name="6.1" sheetId="15" r:id="rId15"/>
    <sheet name="6.2" sheetId="16" r:id="rId16"/>
    <sheet name="Sheet1" sheetId="17" r:id="rId17"/>
  </sheets>
  <calcPr calcId="145621"/>
</workbook>
</file>

<file path=xl/calcChain.xml><?xml version="1.0" encoding="utf-8"?>
<calcChain xmlns="http://schemas.openxmlformats.org/spreadsheetml/2006/main">
  <c r="D80" i="14" l="1"/>
  <c r="C80" i="14"/>
  <c r="A80" i="14"/>
  <c r="E126" i="12"/>
  <c r="D126" i="12"/>
  <c r="A126" i="12"/>
  <c r="E120" i="12"/>
  <c r="D120" i="12"/>
  <c r="A120" i="12"/>
  <c r="E116" i="12"/>
  <c r="D116" i="12"/>
  <c r="A116" i="12"/>
  <c r="E93" i="12"/>
  <c r="D93" i="12"/>
  <c r="A93" i="12"/>
  <c r="E90" i="12"/>
  <c r="D90" i="12"/>
  <c r="A90" i="12"/>
  <c r="E81" i="12"/>
  <c r="D81" i="12"/>
  <c r="A81" i="12"/>
  <c r="E71" i="12"/>
  <c r="D71" i="12"/>
  <c r="A71" i="12"/>
  <c r="E66" i="12"/>
  <c r="D66" i="12"/>
  <c r="A66" i="12"/>
  <c r="E47" i="12"/>
  <c r="D47" i="12"/>
  <c r="A47" i="12"/>
  <c r="E33" i="12"/>
  <c r="D33" i="12"/>
  <c r="A33" i="12"/>
  <c r="E26" i="12"/>
  <c r="E127" i="12" s="1"/>
  <c r="D26" i="12"/>
  <c r="D127" i="12" s="1"/>
  <c r="A26" i="12"/>
  <c r="A127" i="12" s="1"/>
  <c r="D40" i="16" l="1"/>
  <c r="C40" i="16"/>
  <c r="A40" i="16"/>
  <c r="D31" i="16"/>
  <c r="C31" i="16"/>
  <c r="A31" i="16"/>
  <c r="A41" i="16" s="1"/>
  <c r="D23" i="16"/>
  <c r="D41" i="16" s="1"/>
  <c r="C23" i="16"/>
  <c r="C41" i="16" s="1"/>
  <c r="A23" i="16"/>
  <c r="D15" i="16"/>
  <c r="C15" i="16"/>
  <c r="A15" i="16"/>
  <c r="E123" i="15"/>
  <c r="D123" i="15"/>
  <c r="A123" i="15"/>
  <c r="E115" i="15"/>
  <c r="D115" i="15"/>
  <c r="A115" i="15"/>
  <c r="E109" i="15"/>
  <c r="D109" i="15"/>
  <c r="A109" i="15"/>
  <c r="E90" i="15"/>
  <c r="D90" i="15"/>
  <c r="A90" i="15"/>
  <c r="E86" i="15"/>
  <c r="D86" i="15"/>
  <c r="A86" i="15"/>
  <c r="E82" i="15"/>
  <c r="D82" i="15"/>
  <c r="A82" i="15"/>
  <c r="E74" i="15"/>
  <c r="D74" i="15"/>
  <c r="A74" i="15"/>
  <c r="E63" i="15"/>
  <c r="D63" i="15"/>
  <c r="A63" i="15"/>
  <c r="E41" i="15"/>
  <c r="D41" i="15"/>
  <c r="A41" i="15"/>
  <c r="E38" i="15"/>
  <c r="D38" i="15"/>
  <c r="A38" i="15"/>
  <c r="E30" i="15"/>
  <c r="E124" i="15" s="1"/>
  <c r="D30" i="15"/>
  <c r="D124" i="15" s="1"/>
  <c r="A30" i="15"/>
  <c r="E24" i="15"/>
  <c r="D24" i="15"/>
  <c r="A24" i="15"/>
  <c r="A124" i="15" s="1"/>
  <c r="D26" i="13"/>
  <c r="C26" i="13"/>
  <c r="A26" i="13"/>
  <c r="D23" i="13"/>
  <c r="C23" i="13"/>
  <c r="A23" i="13"/>
  <c r="D19" i="13"/>
  <c r="C19" i="13"/>
  <c r="A19" i="13"/>
  <c r="D15" i="13"/>
  <c r="D27" i="13" s="1"/>
  <c r="C15" i="13"/>
  <c r="C27" i="13" s="1"/>
  <c r="A15" i="13"/>
  <c r="A27" i="13" s="1"/>
  <c r="D81" i="11"/>
  <c r="C81" i="11"/>
  <c r="A81" i="11"/>
  <c r="D203" i="10"/>
  <c r="C203" i="10"/>
  <c r="A203" i="10"/>
  <c r="D198" i="10"/>
  <c r="C198" i="10"/>
  <c r="A198" i="10"/>
  <c r="D195" i="10"/>
  <c r="A195" i="10"/>
  <c r="D192" i="10"/>
  <c r="C192" i="10"/>
  <c r="A192" i="10"/>
  <c r="D188" i="10"/>
  <c r="C188" i="10"/>
  <c r="A188" i="10"/>
  <c r="D183" i="10"/>
  <c r="C183" i="10"/>
  <c r="A183" i="10"/>
  <c r="D175" i="10"/>
  <c r="C175" i="10"/>
  <c r="A175" i="10"/>
  <c r="D152" i="10"/>
  <c r="D205" i="10" s="1"/>
  <c r="C152" i="10"/>
  <c r="A152" i="10"/>
  <c r="A205" i="10" s="1"/>
  <c r="D144" i="10"/>
  <c r="C144" i="10"/>
  <c r="A144" i="10"/>
  <c r="D138" i="10"/>
  <c r="C138" i="10"/>
  <c r="A138" i="10"/>
  <c r="D78" i="10"/>
  <c r="D145" i="10" s="1"/>
  <c r="C78" i="10"/>
  <c r="C145" i="10" s="1"/>
  <c r="A78" i="10"/>
  <c r="A145" i="10" s="1"/>
  <c r="D36" i="10"/>
  <c r="C36" i="10"/>
  <c r="A36" i="10"/>
  <c r="D24" i="10"/>
  <c r="C24" i="10"/>
  <c r="A24" i="10"/>
  <c r="D14" i="10"/>
  <c r="D38" i="10" s="1"/>
  <c r="D207" i="10" s="1"/>
  <c r="C14" i="10"/>
  <c r="C38" i="10" s="1"/>
  <c r="C207" i="10" s="1"/>
  <c r="A14" i="10"/>
  <c r="A38" i="10" s="1"/>
  <c r="A207" i="10" s="1"/>
  <c r="D149" i="9"/>
  <c r="C149" i="9"/>
  <c r="A149" i="9"/>
  <c r="D141" i="9"/>
  <c r="C141" i="9"/>
  <c r="A141" i="9"/>
  <c r="D135" i="9"/>
  <c r="C135" i="9"/>
  <c r="A135" i="9"/>
  <c r="D130" i="9"/>
  <c r="C130" i="9"/>
  <c r="A130" i="9"/>
  <c r="D106" i="9"/>
  <c r="C106" i="9"/>
  <c r="A106" i="9"/>
  <c r="D96" i="9"/>
  <c r="C96" i="9"/>
  <c r="A96" i="9"/>
  <c r="D85" i="9"/>
  <c r="C85" i="9"/>
  <c r="A85" i="9"/>
  <c r="D75" i="9"/>
  <c r="C75" i="9"/>
  <c r="A75" i="9"/>
  <c r="D71" i="9"/>
  <c r="C71" i="9"/>
  <c r="A71" i="9"/>
  <c r="D36" i="9"/>
  <c r="C36" i="9"/>
  <c r="A36" i="9"/>
  <c r="D28" i="9"/>
  <c r="D151" i="9" s="1"/>
  <c r="C28" i="9"/>
  <c r="C151" i="9" s="1"/>
  <c r="A28" i="9"/>
  <c r="A151" i="9" s="1"/>
  <c r="D85" i="8"/>
  <c r="C85" i="8"/>
  <c r="A85" i="8"/>
  <c r="D19" i="7"/>
  <c r="C19" i="7"/>
  <c r="A19" i="7"/>
  <c r="D16" i="7"/>
  <c r="D20" i="7" s="1"/>
  <c r="C16" i="7"/>
  <c r="C20" i="7" s="1"/>
  <c r="A16" i="7"/>
  <c r="A20" i="7" s="1"/>
  <c r="D12" i="7"/>
  <c r="C12" i="7"/>
  <c r="A12" i="7"/>
  <c r="E15" i="6"/>
  <c r="D15" i="6"/>
  <c r="A15" i="6"/>
  <c r="E11" i="6"/>
  <c r="E16" i="6" s="1"/>
  <c r="D11" i="6"/>
  <c r="D16" i="6" s="1"/>
  <c r="A11" i="6"/>
  <c r="A16" i="6" s="1"/>
  <c r="D16" i="5"/>
  <c r="C16" i="5"/>
  <c r="A16" i="5"/>
  <c r="D13" i="5"/>
  <c r="C13" i="5"/>
  <c r="A13" i="5"/>
  <c r="D44" i="4"/>
  <c r="C44" i="4"/>
  <c r="A44" i="4"/>
  <c r="D22" i="4"/>
  <c r="D46" i="4" s="1"/>
  <c r="C22" i="4"/>
  <c r="C46" i="4" s="1"/>
  <c r="A22" i="4"/>
  <c r="A46" i="4" s="1"/>
  <c r="E148" i="3"/>
  <c r="D148" i="3"/>
  <c r="A148" i="3"/>
  <c r="E143" i="3"/>
  <c r="D143" i="3"/>
  <c r="A143" i="3"/>
  <c r="E137" i="3"/>
  <c r="D137" i="3"/>
  <c r="A137" i="3"/>
  <c r="E132" i="3"/>
  <c r="D132" i="3"/>
  <c r="A132" i="3"/>
  <c r="E128" i="3"/>
  <c r="D128" i="3"/>
  <c r="A128" i="3"/>
  <c r="E122" i="3"/>
  <c r="D122" i="3"/>
  <c r="A122" i="3"/>
  <c r="E94" i="3"/>
  <c r="D94" i="3"/>
  <c r="A94" i="3"/>
  <c r="E83" i="3"/>
  <c r="D83" i="3"/>
  <c r="A83" i="3"/>
  <c r="E77" i="3"/>
  <c r="D77" i="3"/>
  <c r="A77" i="3"/>
  <c r="E74" i="3"/>
  <c r="D74" i="3"/>
  <c r="A74" i="3"/>
  <c r="E37" i="3"/>
  <c r="D37" i="3"/>
  <c r="A37" i="3"/>
  <c r="E26" i="3"/>
  <c r="E150" i="3" s="1"/>
  <c r="D26" i="3"/>
  <c r="D150" i="3" s="1"/>
  <c r="A26" i="3"/>
  <c r="A150" i="3" s="1"/>
  <c r="D94" i="2"/>
  <c r="C94" i="2"/>
  <c r="A94" i="2"/>
  <c r="B39" i="1"/>
  <c r="F39" i="1"/>
  <c r="F71" i="1"/>
  <c r="H39" i="1"/>
  <c r="H67" i="1"/>
  <c r="H71" i="1"/>
  <c r="H75" i="1"/>
  <c r="F23" i="1"/>
  <c r="B23" i="1"/>
  <c r="H23" i="1"/>
  <c r="B32" i="1"/>
  <c r="H32" i="1"/>
  <c r="F32" i="1"/>
  <c r="B67" i="1"/>
  <c r="B71" i="1"/>
  <c r="B75" i="1" s="1"/>
  <c r="B60" i="1"/>
  <c r="B14" i="1"/>
  <c r="B61" i="1"/>
  <c r="F67" i="1"/>
  <c r="F75" i="1"/>
  <c r="H60" i="1"/>
  <c r="H14" i="1"/>
  <c r="H61" i="1" s="1"/>
  <c r="F60" i="1"/>
  <c r="F14" i="1"/>
  <c r="F61" i="1"/>
</calcChain>
</file>

<file path=xl/sharedStrings.xml><?xml version="1.0" encoding="utf-8"?>
<sst xmlns="http://schemas.openxmlformats.org/spreadsheetml/2006/main" count="1484" uniqueCount="638">
  <si>
    <t>جدول رقم (1)</t>
  </si>
  <si>
    <t>(مليون ريال عماني)</t>
  </si>
  <si>
    <t>الفعلي</t>
  </si>
  <si>
    <t>البيان</t>
  </si>
  <si>
    <t>الميزانية المعتمدة</t>
  </si>
  <si>
    <t>اولا :</t>
  </si>
  <si>
    <t>الايرادات :</t>
  </si>
  <si>
    <t>1)</t>
  </si>
  <si>
    <t>2)</t>
  </si>
  <si>
    <t>3)</t>
  </si>
  <si>
    <t>4)</t>
  </si>
  <si>
    <t>ايرادات رأسمالية              (ج 3)</t>
  </si>
  <si>
    <t>5)</t>
  </si>
  <si>
    <t>استردادات رأسمالية           (ج 3)</t>
  </si>
  <si>
    <t>6)</t>
  </si>
  <si>
    <t>ثانياً :</t>
  </si>
  <si>
    <t>الانفاق العام :</t>
  </si>
  <si>
    <t>( أ )</t>
  </si>
  <si>
    <t>المصروفات الجارية :</t>
  </si>
  <si>
    <t>7)</t>
  </si>
  <si>
    <t>9)</t>
  </si>
  <si>
    <t>فوائد على القروض</t>
  </si>
  <si>
    <t>10)</t>
  </si>
  <si>
    <t>11)</t>
  </si>
  <si>
    <t>(ب)</t>
  </si>
  <si>
    <t>المصروفات الاستثمارية :</t>
  </si>
  <si>
    <t>12)</t>
  </si>
  <si>
    <t>المصروفات الانمائية</t>
  </si>
  <si>
    <t>13)</t>
  </si>
  <si>
    <t>14)</t>
  </si>
  <si>
    <t>المصروفات الرأسمالية</t>
  </si>
  <si>
    <t>15)</t>
  </si>
  <si>
    <t>(ج)</t>
  </si>
  <si>
    <t>المساهمات ودعم القطاع الخاص :</t>
  </si>
  <si>
    <t>18)</t>
  </si>
  <si>
    <t>19)</t>
  </si>
  <si>
    <t>20)</t>
  </si>
  <si>
    <t>21)</t>
  </si>
  <si>
    <t>مساهمات في مؤسسات محلية</t>
  </si>
  <si>
    <t>واقليمية ودولية</t>
  </si>
  <si>
    <t>22)</t>
  </si>
  <si>
    <t>23)</t>
  </si>
  <si>
    <t>24)</t>
  </si>
  <si>
    <t>25)</t>
  </si>
  <si>
    <t>ثالثاً:</t>
  </si>
  <si>
    <t>وسائل التمويل :</t>
  </si>
  <si>
    <t>26)</t>
  </si>
  <si>
    <t>صافي المعونات</t>
  </si>
  <si>
    <t>27)</t>
  </si>
  <si>
    <t>صافي الاقتراض :</t>
  </si>
  <si>
    <t>ـ  القروض المستلمة</t>
  </si>
  <si>
    <t>ـ  القروض المسددة</t>
  </si>
  <si>
    <t>28)</t>
  </si>
  <si>
    <t>صافي حصيلة اصدار السندات الحكومية :</t>
  </si>
  <si>
    <t>ـ اصدار سندات حكومية</t>
  </si>
  <si>
    <t xml:space="preserve">ـ سداد سندات حكومية </t>
  </si>
  <si>
    <t>29)</t>
  </si>
  <si>
    <t>صافي  حركة الحسابات الحكومية</t>
  </si>
  <si>
    <t>جملة وسائل التمويل</t>
  </si>
  <si>
    <t>ج = جدول</t>
  </si>
  <si>
    <t>ـ</t>
  </si>
  <si>
    <t xml:space="preserve"> (تابع ) جدول رقم (1)</t>
  </si>
  <si>
    <t>تمويل من الاحتياطيات</t>
  </si>
  <si>
    <t>في السنة المالية</t>
  </si>
  <si>
    <t xml:space="preserve">الفعلي  </t>
  </si>
  <si>
    <t>ايرادات جارية               (ج 2)</t>
  </si>
  <si>
    <t xml:space="preserve">ايرادات الغاز </t>
  </si>
  <si>
    <t xml:space="preserve">مصروفات الدفاع والامن </t>
  </si>
  <si>
    <t xml:space="preserve">مصروفات انتاج الغاز </t>
  </si>
  <si>
    <t>8)</t>
  </si>
  <si>
    <t>اجمالي الايرادات (1+2+3+4+5)</t>
  </si>
  <si>
    <t>(7+8+9+10+11)</t>
  </si>
  <si>
    <t xml:space="preserve">مصروفات انتاج النفط </t>
  </si>
  <si>
    <t>16)</t>
  </si>
  <si>
    <t>17)</t>
  </si>
  <si>
    <t>مصروفات الوزارات المدنية      (ج 4)</t>
  </si>
  <si>
    <t>ـــ  1  ـــ</t>
  </si>
  <si>
    <t>ـــ  2  ـــ</t>
  </si>
  <si>
    <t>(13+14+15+16)</t>
  </si>
  <si>
    <t>(18+19+20)</t>
  </si>
  <si>
    <t>اجمالي الانفاق العام (12+17+21)</t>
  </si>
  <si>
    <t>صافي الايرادات النفطية</t>
  </si>
  <si>
    <t xml:space="preserve">جملة ( ا ) المصروفات الجارية </t>
  </si>
  <si>
    <t>جملة ( ب ) المصروفات الاستثمارية</t>
  </si>
  <si>
    <t>دعم قطاع الكهرباء</t>
  </si>
  <si>
    <t>جملة ( ج ) المساهمات ودعم القطاع الخاص</t>
  </si>
  <si>
    <t>دعم فوائد القروض التنموية والاسكانية</t>
  </si>
  <si>
    <t>الفائض او العجز الجاري( 6- 22)</t>
  </si>
  <si>
    <t>للوزارات المدنية                (ج 6)</t>
  </si>
  <si>
    <t>للوزارات المدنية               (ج 5)</t>
  </si>
  <si>
    <t xml:space="preserve"> ( 24+25+26+27+28)</t>
  </si>
  <si>
    <t>الحساب الختامي للدولة عن السنة  المالية 2008</t>
  </si>
  <si>
    <r>
      <t>( تابع )</t>
    </r>
    <r>
      <rPr>
        <b/>
        <sz val="16"/>
        <rFont val="Simplified Arabic"/>
        <charset val="178"/>
      </rPr>
      <t xml:space="preserve"> الحساب الختامي للدولة عن السنة المالية 2008 </t>
    </r>
  </si>
  <si>
    <t>السنة المالية 2008</t>
  </si>
  <si>
    <t>جدول رقم (2)</t>
  </si>
  <si>
    <t>الايرادات الجارية  للوزارات والوحدات الحكومية</t>
  </si>
  <si>
    <t>والهيئات العامة عن السنة  المالية 2008</t>
  </si>
  <si>
    <t>(بالريال العماني)</t>
  </si>
  <si>
    <t>ديوان البلاط السلطاني</t>
  </si>
  <si>
    <t>الامانة العامة لمجلس الوزراء</t>
  </si>
  <si>
    <t>مكتب الممثل الخاص لجلالة السلطان</t>
  </si>
  <si>
    <t>وزارة الشئون القانونية</t>
  </si>
  <si>
    <t xml:space="preserve">وزارة المالية </t>
  </si>
  <si>
    <t>وزارة الخارجية</t>
  </si>
  <si>
    <t>وزارة الداخلية</t>
  </si>
  <si>
    <t>وزارة الاعلام</t>
  </si>
  <si>
    <t>وزارة التجارة والصناعة</t>
  </si>
  <si>
    <t>وزارة النفط والغاز</t>
  </si>
  <si>
    <t xml:space="preserve">وزارة الزراعة </t>
  </si>
  <si>
    <t xml:space="preserve">وزارة العدل </t>
  </si>
  <si>
    <t>وزارة الصحة</t>
  </si>
  <si>
    <t>وزارة التربية والتعليم</t>
  </si>
  <si>
    <t>وزارة التنمية الاجتماعية</t>
  </si>
  <si>
    <t xml:space="preserve">وزارة التراث والثقافة  </t>
  </si>
  <si>
    <t xml:space="preserve">وزارة النقل والاتصالات </t>
  </si>
  <si>
    <t xml:space="preserve">وزارة الاسكان    </t>
  </si>
  <si>
    <t xml:space="preserve">وزارة البلديات الاقليمية  وموارد المياه    </t>
  </si>
  <si>
    <t>اللجنة العليا للاحتفالات بالعيد الوطني</t>
  </si>
  <si>
    <t>مكتب وزير الدولة ومحافظ ظفار</t>
  </si>
  <si>
    <t>مكتب وزير الدولة ومحافظ مسقط</t>
  </si>
  <si>
    <t xml:space="preserve">مجلس المناقصات </t>
  </si>
  <si>
    <t>مكتب مستشار جلالة السلطان لشئون التخطيط الاقتصادي</t>
  </si>
  <si>
    <t>مكتب مستشار جلالة السلطان للاتصالات الخارجية</t>
  </si>
  <si>
    <t>مجلس الشورى</t>
  </si>
  <si>
    <t>وزارة الخدمة المدنية</t>
  </si>
  <si>
    <t xml:space="preserve">الامانة العامة للجنة العليا لتخطيط المدن  </t>
  </si>
  <si>
    <t>جامعة السلطان قابوس والمستشفى التعليمي</t>
  </si>
  <si>
    <t>وزارة المالية ( مخصصات الوزراء والوكلاء )</t>
  </si>
  <si>
    <t>فائض الهيئات العامة</t>
  </si>
  <si>
    <t>وزارة الشئون الرياضية</t>
  </si>
  <si>
    <t>معهد الادارة العامة</t>
  </si>
  <si>
    <t>ــ 3 ــ</t>
  </si>
  <si>
    <t>تابع جدول رقم (2)</t>
  </si>
  <si>
    <r>
      <t>( تابع )</t>
    </r>
    <r>
      <rPr>
        <b/>
        <sz val="14"/>
        <rFont val="Simplified Arabic"/>
        <charset val="178"/>
      </rPr>
      <t xml:space="preserve"> الايرادات الجارية  للوزارات والوحدات الحكومية</t>
    </r>
  </si>
  <si>
    <t xml:space="preserve">والهيئات العامة عن السنة المالية 2008                                                                                       </t>
  </si>
  <si>
    <t xml:space="preserve">مكتب نائب رئيس الوزراء لشئون مجلس الوزراء </t>
  </si>
  <si>
    <t xml:space="preserve">وزارة التعليم العالي </t>
  </si>
  <si>
    <t xml:space="preserve">وزارة الاقتصاد الوطني </t>
  </si>
  <si>
    <t xml:space="preserve">ميزانية معاشات ومكافات  ما بعد الخدمة </t>
  </si>
  <si>
    <t>وزارة الاوقاف والشئون الدينية</t>
  </si>
  <si>
    <t>مجلس الدولة</t>
  </si>
  <si>
    <t>جهاز الرقابة المالية للدولة</t>
  </si>
  <si>
    <t>الادعاء العام</t>
  </si>
  <si>
    <t>مكتب ممثل جلالة السلطان</t>
  </si>
  <si>
    <t>الهيئة العامة للصناعات الحرفية</t>
  </si>
  <si>
    <t xml:space="preserve">وزارة السياحة </t>
  </si>
  <si>
    <t>مجلس التعليم العالي</t>
  </si>
  <si>
    <t>وزارة القوى العاملة</t>
  </si>
  <si>
    <t>وزارة البيئة والشئون المناخية</t>
  </si>
  <si>
    <t>وزارة الثروة السمكية</t>
  </si>
  <si>
    <t xml:space="preserve">الهيئة العامة للكهرباء والمياه </t>
  </si>
  <si>
    <t>الحرس السلطاني العماني</t>
  </si>
  <si>
    <t>وزارة الدفاع</t>
  </si>
  <si>
    <t>وزارة المالية ( الحساب الخاص )</t>
  </si>
  <si>
    <t>شرطة عُمان السلطانية</t>
  </si>
  <si>
    <t>وزارة النفط والغاز ( الغاز )</t>
  </si>
  <si>
    <t>وزارة المالية :</t>
  </si>
  <si>
    <t xml:space="preserve"> ـ تمويل مؤسسات اخرى</t>
  </si>
  <si>
    <t xml:space="preserve"> ـ دعم  قطاع الكهرباء</t>
  </si>
  <si>
    <t xml:space="preserve"> ـ اقتراض </t>
  </si>
  <si>
    <t>احتياطي مخصص ( ايراد غير موزع )</t>
  </si>
  <si>
    <t>الاجمالي</t>
  </si>
  <si>
    <t>ــ 4 ــ</t>
  </si>
  <si>
    <t>جدول رقم (1/2)</t>
  </si>
  <si>
    <t xml:space="preserve">الايرادات الجارية  للوزارات والوحدات الحكومية </t>
  </si>
  <si>
    <t xml:space="preserve"> والهيئات العامة عن السنة المالية 2008</t>
  </si>
  <si>
    <t xml:space="preserve">( حسب التخصصات الوظيفية ) </t>
  </si>
  <si>
    <t xml:space="preserve">الفعلي </t>
  </si>
  <si>
    <t>قطاع الخدمات العامة :</t>
  </si>
  <si>
    <t>مجلس المناقصات</t>
  </si>
  <si>
    <t>وزارة المالية  ( مخصصات الوزراء والوكلاء )</t>
  </si>
  <si>
    <t>مكتب نائب رئيس الوزراء لشئون مجلس الوزراء</t>
  </si>
  <si>
    <t>جملة قطاع الخدمات العامة</t>
  </si>
  <si>
    <t>قطاع الامن والنظام العام :</t>
  </si>
  <si>
    <t>ديوان البلاط السلطاني ( محكمة القضاء الاداري )</t>
  </si>
  <si>
    <t xml:space="preserve">الادعاء العام </t>
  </si>
  <si>
    <t>جملة قطاع الامن والنظام العام</t>
  </si>
  <si>
    <t>ــ 5 ــ</t>
  </si>
  <si>
    <t>تابع جدول رقم (1/2)</t>
  </si>
  <si>
    <r>
      <t>( تابع )</t>
    </r>
    <r>
      <rPr>
        <b/>
        <sz val="14"/>
        <rFont val="Simplified Arabic"/>
        <charset val="178"/>
      </rPr>
      <t xml:space="preserve"> الايرادات الجارية  للوزارات والوحدات الحكومية </t>
    </r>
  </si>
  <si>
    <t>قطاع التعليم :</t>
  </si>
  <si>
    <t>وزارة الصحة ( المعاهد الصحية والمديرية العامة للتعليم والتدريب )</t>
  </si>
  <si>
    <t xml:space="preserve"> كلية السياحة</t>
  </si>
  <si>
    <t>وزارة التعليم العالي</t>
  </si>
  <si>
    <t xml:space="preserve">وزارة الاوقاف والشئون الدينية  ( معهد العلوم الشرعية )  </t>
  </si>
  <si>
    <t>مجلس التعليم العالى</t>
  </si>
  <si>
    <t>وزارة القوى العاملة ( التعليم التقني و التدريب المهني )</t>
  </si>
  <si>
    <t>جملة قطاع التعليم</t>
  </si>
  <si>
    <t>قطاع الصحة :</t>
  </si>
  <si>
    <t>جملة قطاع الصحة</t>
  </si>
  <si>
    <t>قطاع الضمان والرعاية الاجتماعية :</t>
  </si>
  <si>
    <t>ميزانية معاشات ومكافات  ما بعد الخدمة</t>
  </si>
  <si>
    <t>وزارة القوى العاملة (  العمل )</t>
  </si>
  <si>
    <t>جملة قطاع الضمان والرعاية الاجتماعية</t>
  </si>
  <si>
    <t>قطاع الاسكان :</t>
  </si>
  <si>
    <t xml:space="preserve">وزارة  الاسكان  (  الاسكان )  </t>
  </si>
  <si>
    <t xml:space="preserve">وزارة  الاسكان   (  المياه ) </t>
  </si>
  <si>
    <t>وزارة البلديات الاقليمية وموارد المياه  (  موارد المياه )</t>
  </si>
  <si>
    <t>وزارة البلديات الاقليمية وموارد المياه  (  البلديات الاقليمية )</t>
  </si>
  <si>
    <t xml:space="preserve">الامانة العامة للجنة العليا لتخطيط المدن   </t>
  </si>
  <si>
    <t>الهيئة العامة للكهرباء والمياه</t>
  </si>
  <si>
    <t>جملة قطاع الاسكان</t>
  </si>
  <si>
    <t>ــ 6 ــ</t>
  </si>
  <si>
    <t>قطاع  الثقافة والشئون الدينية :</t>
  </si>
  <si>
    <t xml:space="preserve">وزارة التراث والثقافة </t>
  </si>
  <si>
    <t>جملة قطاع الثقافة والشئون الدينية</t>
  </si>
  <si>
    <t>قطاع الطاقة والوقود :</t>
  </si>
  <si>
    <t xml:space="preserve">وزارة  الاسكان  (  الكهرباء ) </t>
  </si>
  <si>
    <t>دعم  قطاع الكهرباء</t>
  </si>
  <si>
    <t>جملة قطاع الطاقة والوقود</t>
  </si>
  <si>
    <t>قطاع الزراعة وشئون الغابات والاسماك والصيد :</t>
  </si>
  <si>
    <t>جملة قطاع الزراعة وشئون الغابات والاسماك والصيد</t>
  </si>
  <si>
    <t>قطاع النقل والاتصالات :</t>
  </si>
  <si>
    <t xml:space="preserve">وزارة النقل والاتصالات (  النقل )  </t>
  </si>
  <si>
    <t xml:space="preserve">وزارة النقل والاتصالات (  الاتصالات )  </t>
  </si>
  <si>
    <t xml:space="preserve">هيئة تنظيم الاتصالات </t>
  </si>
  <si>
    <t>جملة قطاع النقل والاتصالات</t>
  </si>
  <si>
    <t>شئون اقتصادية اخرى :</t>
  </si>
  <si>
    <t>جملة الشئون الاقتصادية الاخرى</t>
  </si>
  <si>
    <t>اخــــــــرى :</t>
  </si>
  <si>
    <t xml:space="preserve">  ـ تمويل مؤسسات اخرى</t>
  </si>
  <si>
    <t xml:space="preserve">  ـ اقتراض</t>
  </si>
  <si>
    <t>جملة  الاخرى</t>
  </si>
  <si>
    <t>ـ 7 ـ</t>
  </si>
  <si>
    <t>جدول رقم (2/2)</t>
  </si>
  <si>
    <t xml:space="preserve">الايرادات الجارية  عن السنة المالية 2008 </t>
  </si>
  <si>
    <t>( حسب البنود )</t>
  </si>
  <si>
    <t>أ - ايرادات الضرائب والرسوم :</t>
  </si>
  <si>
    <t xml:space="preserve">  ضريبة الدخل على الشركات وضريبة</t>
  </si>
  <si>
    <t xml:space="preserve">  الارباح على المؤسسات  </t>
  </si>
  <si>
    <t xml:space="preserve">  رسوم التراخيص باستقدام العمال غير العمانيين</t>
  </si>
  <si>
    <t xml:space="preserve">  رسوم البلدية على الايجارات</t>
  </si>
  <si>
    <t xml:space="preserve">  رسوم المعاملات العقارية</t>
  </si>
  <si>
    <t xml:space="preserve">  رخص ممارسة الاعمال التجارية</t>
  </si>
  <si>
    <t xml:space="preserve">  رخص وسائل النقل</t>
  </si>
  <si>
    <t xml:space="preserve">  رسوم فنادق ومرافق اخرى    </t>
  </si>
  <si>
    <t xml:space="preserve">  رسوم امتياز مرافق     </t>
  </si>
  <si>
    <t xml:space="preserve">  رسوم محلية مختلفة</t>
  </si>
  <si>
    <t xml:space="preserve">  رسوم عبور المركبات للخارج من المنافذ البرية</t>
  </si>
  <si>
    <t xml:space="preserve">  ضريبة جمركية</t>
  </si>
  <si>
    <t>جملة ( أ ) ايرادات الضرائب والرسوم</t>
  </si>
  <si>
    <t>ب - ايرادات غير ضريبية :</t>
  </si>
  <si>
    <t xml:space="preserve">  ايرادات بيع المياه</t>
  </si>
  <si>
    <t xml:space="preserve">  ايرادات مياه مختلفة</t>
  </si>
  <si>
    <t xml:space="preserve">  ايرادات البريد</t>
  </si>
  <si>
    <t xml:space="preserve">  ايرادات المطارات</t>
  </si>
  <si>
    <t xml:space="preserve">  ايرادات الموانيء</t>
  </si>
  <si>
    <t xml:space="preserve">  ايرادات خدمات مرفق الاتصالات </t>
  </si>
  <si>
    <t xml:space="preserve">  فائض الهيئات العامة </t>
  </si>
  <si>
    <t xml:space="preserve">  ايرادات تأجير عقارات حكومية</t>
  </si>
  <si>
    <t xml:space="preserve">  ارباح الاستثمارات الحكومية</t>
  </si>
  <si>
    <t xml:space="preserve">  فوائد على ودائع البنوك والقروض المدينة</t>
  </si>
  <si>
    <t xml:space="preserve">  رسوم الهجرة والجوازات</t>
  </si>
  <si>
    <t xml:space="preserve">  رسوم واتعاب ادارية مختلفة</t>
  </si>
  <si>
    <t xml:space="preserve">  تعويضات وغرامات وجزاءات</t>
  </si>
  <si>
    <t xml:space="preserve">  ايرادات تعدين</t>
  </si>
  <si>
    <t xml:space="preserve">  مبيعات مواد غذائية</t>
  </si>
  <si>
    <t xml:space="preserve">  ايرادات زراعية مختلفة</t>
  </si>
  <si>
    <t xml:space="preserve">  ايرادات الاسماك</t>
  </si>
  <si>
    <t xml:space="preserve">  ايرادات طبية</t>
  </si>
  <si>
    <t xml:space="preserve">  ايرادات متنوعة ( اخرى )</t>
  </si>
  <si>
    <t xml:space="preserve">  ايرادات اخرى ( نفطية )</t>
  </si>
  <si>
    <t>جملة  ا( ب ) لايرادات غير الضريبية</t>
  </si>
  <si>
    <t xml:space="preserve"> ج ـ احتياطي مخصص ( ايراد غير موزع</t>
  </si>
  <si>
    <t>الاجمالي ( أ + ب + ج )</t>
  </si>
  <si>
    <t>ــ 8 ــ</t>
  </si>
  <si>
    <t>جدول رقم (3)</t>
  </si>
  <si>
    <t>الايرادات والاستردادات الرأسمالية للوزارات المدنية</t>
  </si>
  <si>
    <t xml:space="preserve"> عن السنة المالية 2008 </t>
  </si>
  <si>
    <t>الميزانية  المعتمدة</t>
  </si>
  <si>
    <t>ايرادات رأسمالية :</t>
  </si>
  <si>
    <t>وزارة المالية</t>
  </si>
  <si>
    <t xml:space="preserve">وزارة الاسكان  </t>
  </si>
  <si>
    <t>اجمالي الايرادات الرأسمالية</t>
  </si>
  <si>
    <t>استردادات رأسمالية :</t>
  </si>
  <si>
    <t>وزارة المالية ( تمويل مؤسسات اخرى )</t>
  </si>
  <si>
    <t>اجمالي الاستردادات الرأسمالية</t>
  </si>
  <si>
    <t>ــ 9 ــ</t>
  </si>
  <si>
    <t>جدول رقم (1/3)</t>
  </si>
  <si>
    <t>الايرادات والاستردادات الرأسمالية للوزارات المدنية عن السنة المالية 2008</t>
  </si>
  <si>
    <t>( حسب التخصصات الوظيفية )</t>
  </si>
  <si>
    <r>
      <t>ديوان البلاط</t>
    </r>
    <r>
      <rPr>
        <sz val="10"/>
        <rFont val="Arial"/>
        <family val="2"/>
        <charset val="178"/>
      </rPr>
      <t xml:space="preserve"> </t>
    </r>
    <r>
      <rPr>
        <sz val="12"/>
        <rFont val="Simplified Arabic"/>
        <charset val="178"/>
      </rPr>
      <t>السلطاني ( مكتب تطوير صحار )</t>
    </r>
  </si>
  <si>
    <t>جدول رقم (2/3)</t>
  </si>
  <si>
    <t>الايرادات والاستردادات الرأسمالية عن السنة المالية 2008</t>
  </si>
  <si>
    <t xml:space="preserve">( حسب البنود ) </t>
  </si>
  <si>
    <t>ايرادات بيع مساكن اجتماعية ومباني حكومية</t>
  </si>
  <si>
    <t>ايرادات بيع اراضي حكومية</t>
  </si>
  <si>
    <t>استرداد اقساط القروض :</t>
  </si>
  <si>
    <t>استرداد قروض من هيئات ومؤسسات عامة وغيرها</t>
  </si>
  <si>
    <t>جملة استرداد اقساط القروض</t>
  </si>
  <si>
    <t>بيع استثمارات :</t>
  </si>
  <si>
    <t>بيع استثمارات في هيئات ومؤسسات عامة وخاصة</t>
  </si>
  <si>
    <t>جملة بيع الاستثمارات</t>
  </si>
  <si>
    <t>ـ 11 ـ</t>
  </si>
  <si>
    <t>جدول رقم (4)</t>
  </si>
  <si>
    <t>المصروفات الجارية للوزارات المدنية</t>
  </si>
  <si>
    <t>عن السنة المالية 2008</t>
  </si>
  <si>
    <t xml:space="preserve">وزارة  النقل والاتصالات </t>
  </si>
  <si>
    <t xml:space="preserve">وزارة  الاسكان     </t>
  </si>
  <si>
    <t xml:space="preserve">وزارة البلديات الاقليمية وموارد المياه   </t>
  </si>
  <si>
    <t xml:space="preserve">وزارة الخدمة المدنية </t>
  </si>
  <si>
    <t>ــ 12 ــ</t>
  </si>
  <si>
    <t>تابع جدول رقم (4)</t>
  </si>
  <si>
    <r>
      <t>( تابع )</t>
    </r>
    <r>
      <rPr>
        <b/>
        <sz val="14"/>
        <rFont val="Simplified Arabic"/>
        <charset val="178"/>
      </rPr>
      <t xml:space="preserve"> المصروفات الجارية للوزارات المدنية</t>
    </r>
  </si>
  <si>
    <t xml:space="preserve">عن السنة المالية 2008 </t>
  </si>
  <si>
    <t>وزارة المالية  ( مخصصات الوزارء والوكلاء )</t>
  </si>
  <si>
    <t>دعم الهيئات العامة</t>
  </si>
  <si>
    <t xml:space="preserve"> المساهمة في معاشات موظفي الحكومة العمانيين </t>
  </si>
  <si>
    <t>وزارة الاقتصاد الوطني</t>
  </si>
  <si>
    <t xml:space="preserve">ميزانية معاشات ومكافآت ما بعد الخدمة </t>
  </si>
  <si>
    <t>جهازالرقابة المالية للدولة</t>
  </si>
  <si>
    <t>شئون البلاط السلطاني</t>
  </si>
  <si>
    <t>مجلس البحث العلمي</t>
  </si>
  <si>
    <t>المجلس العماني للاختصاصات الطبية</t>
  </si>
  <si>
    <t>وزارة الصحة  ( ميزانية الاحلال )</t>
  </si>
  <si>
    <t xml:space="preserve">وزارة  الزراعة  ( ميزانية الاحلال ) </t>
  </si>
  <si>
    <t>هيئة الوثائق والمحفوظات الوطنية</t>
  </si>
  <si>
    <t>تعويض الاضرار عن الانواء المناخية</t>
  </si>
  <si>
    <t>الهيئة العامة للكهرباء و المياه</t>
  </si>
  <si>
    <t>صناديق التقاعد</t>
  </si>
  <si>
    <t xml:space="preserve">احتياطي مخصص </t>
  </si>
  <si>
    <t>ــ 13 ــ</t>
  </si>
  <si>
    <t>جدول رقم (1/4)</t>
  </si>
  <si>
    <t xml:space="preserve">المصروفات الجارية للوزارات المدنية عن السنة المالية 2008 </t>
  </si>
  <si>
    <t>1) قطاع الخدمات العامة :</t>
  </si>
  <si>
    <t>3) قطاع الامن والنظام العام :</t>
  </si>
  <si>
    <t>ديوان البلاط السلطاني ( مخصصات الوزراء والشيوخ والحاشية )</t>
  </si>
  <si>
    <t>وزارة العدل</t>
  </si>
  <si>
    <t>4) قطاع التعليم :</t>
  </si>
  <si>
    <t xml:space="preserve">وزارة الخارجية ( المعهد الدبلوماسي ) </t>
  </si>
  <si>
    <t>دعم كلية السياحة</t>
  </si>
  <si>
    <t xml:space="preserve">وزارة الاوقاف والشئون الدينية ( معهد العلوم الشرعية ) </t>
  </si>
  <si>
    <t xml:space="preserve">مجلس التعليم العالى </t>
  </si>
  <si>
    <t xml:space="preserve">وزارة القوى العاملة ( التعليم التقني و التدريب المهني ) </t>
  </si>
  <si>
    <t>ـ 14 ـ</t>
  </si>
  <si>
    <t>تابع جدول رقم (1/4)</t>
  </si>
  <si>
    <r>
      <t>( تابع )</t>
    </r>
    <r>
      <rPr>
        <b/>
        <sz val="14"/>
        <rFont val="Simplified Arabic"/>
        <charset val="178"/>
      </rPr>
      <t xml:space="preserve"> المصروفات الجارية للوزارات المدنية عن السنة المالية 2008 </t>
    </r>
  </si>
  <si>
    <t>5) قطاع الصحة :</t>
  </si>
  <si>
    <t>وزارة الصحة ( ميزانية الاحلال )</t>
  </si>
  <si>
    <t>6) قطاع الضمان والرعاية الاجتماعية :</t>
  </si>
  <si>
    <t xml:space="preserve">وزارة التنمية الاجتماعية </t>
  </si>
  <si>
    <t>دعم المواطنين والمؤسسات الاخرى</t>
  </si>
  <si>
    <t xml:space="preserve"> الهيئة العامة للتأمينات الاجتماعية</t>
  </si>
  <si>
    <t xml:space="preserve">ميزانية معاشات ومكافآت ما بعد الخدمة  </t>
  </si>
  <si>
    <t xml:space="preserve">وزارة القوى العاملة  (  العمل ) </t>
  </si>
  <si>
    <t>7) قطاع الاسكان :</t>
  </si>
  <si>
    <t xml:space="preserve">وزارة  الاسكان   (  الاسكان )  </t>
  </si>
  <si>
    <r>
      <t>وزارة البلديات الاقليمية وموارد المياه (</t>
    </r>
    <r>
      <rPr>
        <sz val="10"/>
        <rFont val="Simplified Arabic"/>
        <charset val="178"/>
      </rPr>
      <t xml:space="preserve"> </t>
    </r>
    <r>
      <rPr>
        <sz val="12"/>
        <rFont val="Simplified Arabic"/>
        <charset val="178"/>
      </rPr>
      <t xml:space="preserve"> البلديات الاقليمية ) </t>
    </r>
  </si>
  <si>
    <t xml:space="preserve">وزارة البلديات الاقليمية وموارد المياه (  موارد المياه ) </t>
  </si>
  <si>
    <t>8) قطاع الثقافة والشئون الدينية :</t>
  </si>
  <si>
    <t>ديوان البلاط السلطاني ( مكتب مستشار جلالة السلطان للشئون الثقافية )</t>
  </si>
  <si>
    <t>وزارة التربية والتعليم  ( المديرية العامة للكشافة )</t>
  </si>
  <si>
    <t xml:space="preserve">دعم مؤسسة عُمان للصحافة والنشر والاعلان </t>
  </si>
  <si>
    <t>ــ 15 ــ</t>
  </si>
  <si>
    <t>9) قطاع الطاقة والوقود :</t>
  </si>
  <si>
    <t>10) قطاع الزراعة وشئون الغابات والاسماك والصيد :</t>
  </si>
  <si>
    <t xml:space="preserve">وزارة الزراعة  ( ميزانية الاحلال ) </t>
  </si>
  <si>
    <t>12) قطاع النقل والاتصالات :</t>
  </si>
  <si>
    <t xml:space="preserve">وزارة النقل والاتصالات (  النقل ) </t>
  </si>
  <si>
    <t xml:space="preserve">وزارة النقل والاتصالات (  الاتصالات ) </t>
  </si>
  <si>
    <t>هيئة تنظيم الاتصالات</t>
  </si>
  <si>
    <t>هيئة تقنية المعلومات</t>
  </si>
  <si>
    <t>13) شئون اقتصادية اخرى :</t>
  </si>
  <si>
    <t>دعم الهيئة العامة للمخازن والاحتياطي الغذائي</t>
  </si>
  <si>
    <t>دعم المركز العماني لترويج الاستثمار وتنمية الصادرات</t>
  </si>
  <si>
    <t>احتياطي مخصص</t>
  </si>
  <si>
    <t>ـ 16 ـ</t>
  </si>
  <si>
    <t>جدول رقم (2/4)</t>
  </si>
  <si>
    <t>المصروفات الجارية عن السنة المالية 2008</t>
  </si>
  <si>
    <t>( أ ) مصروفات خدمية وسلعية :</t>
  </si>
  <si>
    <t>رواتب وأجور :</t>
  </si>
  <si>
    <t>رواتب اساسية</t>
  </si>
  <si>
    <t>اجور المؤقتين</t>
  </si>
  <si>
    <t>تكاليف تعيين الخريجين</t>
  </si>
  <si>
    <t xml:space="preserve">ـ </t>
  </si>
  <si>
    <t>معاشات تقاعد الوزراء</t>
  </si>
  <si>
    <t>جملة الرواتب والاجور</t>
  </si>
  <si>
    <t>بــدلات :</t>
  </si>
  <si>
    <t>بدل سكن</t>
  </si>
  <si>
    <t>بدل كهرباء</t>
  </si>
  <si>
    <t>بدل مياه</t>
  </si>
  <si>
    <t>بدل هاتف</t>
  </si>
  <si>
    <t>بدل طبيعة عمل</t>
  </si>
  <si>
    <t>بدل اغتراب</t>
  </si>
  <si>
    <t>بدل نقل</t>
  </si>
  <si>
    <t>بدلات اخرى</t>
  </si>
  <si>
    <t>جملة البدلات</t>
  </si>
  <si>
    <t>مستحقات اخرى :</t>
  </si>
  <si>
    <t>تذاكر السفر</t>
  </si>
  <si>
    <t>مصروفات السفر</t>
  </si>
  <si>
    <t>مكافآت</t>
  </si>
  <si>
    <t>تعويض نقدي عن الاجازة</t>
  </si>
  <si>
    <t>اجور اضافية</t>
  </si>
  <si>
    <t>مستحقات نهاية الخدمة لموظفي الحكومة غير العمانيين</t>
  </si>
  <si>
    <t>ايجارات مساكن الموظفين</t>
  </si>
  <si>
    <t>تكاليف العقود الخاصة لشغل الوظائف المؤقتة</t>
  </si>
  <si>
    <t>مستحقات نهاية الخدمة لموظفي الحكومة  العمانيين</t>
  </si>
  <si>
    <t>منحة نهاية الخدمة للموظفين المعينين بغير طريق التعاقد</t>
  </si>
  <si>
    <t>جملة المستحقات الاخرى</t>
  </si>
  <si>
    <t xml:space="preserve"> المساهمة في نظام معاشات موظفي الحكومة العمانيين</t>
  </si>
  <si>
    <t xml:space="preserve">(أ) مجموع المصروفات الخدمية والسلعية </t>
  </si>
  <si>
    <t>(ب) مستلزمات سلعية وخدمية :</t>
  </si>
  <si>
    <t>1) مستلزمات سلعية :</t>
  </si>
  <si>
    <t xml:space="preserve">      لوازم وامدادات طبية</t>
  </si>
  <si>
    <t xml:space="preserve">     لوازم وامدادات زراعية</t>
  </si>
  <si>
    <t xml:space="preserve">     مواد كيماوية ومبيدات حشرية</t>
  </si>
  <si>
    <t>ــ 17 ــ</t>
  </si>
  <si>
    <t>تابع جدول رقم (2/4)</t>
  </si>
  <si>
    <r>
      <t>( تابع )</t>
    </r>
    <r>
      <rPr>
        <b/>
        <sz val="14"/>
        <rFont val="Simplified Arabic"/>
        <charset val="178"/>
      </rPr>
      <t xml:space="preserve"> المصروفات الجارية عن السنة المالية 2008</t>
    </r>
  </si>
  <si>
    <t>تابع 1) مستلزمات سلعية :</t>
  </si>
  <si>
    <t xml:space="preserve">     لوازم تعليمية</t>
  </si>
  <si>
    <t xml:space="preserve">     مواد غذائية</t>
  </si>
  <si>
    <t xml:space="preserve">     لوازم مكتبية ومطبوعات</t>
  </si>
  <si>
    <t xml:space="preserve">     لوازم وامدادات الطرق والمباني</t>
  </si>
  <si>
    <t xml:space="preserve">     لوازم وامدادات الاذاعة والتلفزيون</t>
  </si>
  <si>
    <t xml:space="preserve">     لوازم وامدادات الحاسب الآلي</t>
  </si>
  <si>
    <t xml:space="preserve">     وقود وزيوت للآلات والمعدات</t>
  </si>
  <si>
    <t xml:space="preserve">     غاز طبيعي</t>
  </si>
  <si>
    <t xml:space="preserve">     قطع غيار للآلات والمعدات</t>
  </si>
  <si>
    <t xml:space="preserve">     وقود وزيوت للسيارات ووسائل النقل</t>
  </si>
  <si>
    <t xml:space="preserve">     قطع غيار سيارات ووسائل النقل</t>
  </si>
  <si>
    <t xml:space="preserve">     مستلزمات سلعية اخرى</t>
  </si>
  <si>
    <t>جملة المستلزمات السلعية</t>
  </si>
  <si>
    <t>3) مستلزمات خدمية :</t>
  </si>
  <si>
    <t>صيانة طرق</t>
  </si>
  <si>
    <t>عقود نظافة</t>
  </si>
  <si>
    <t>صيانة مباني</t>
  </si>
  <si>
    <t>صيانة اثاث ومعدات مكاتب</t>
  </si>
  <si>
    <t>صيانة اثاث ومعدات مساكن</t>
  </si>
  <si>
    <t>صيانة سيارات ووسائل نقل</t>
  </si>
  <si>
    <t>صيانة آلات</t>
  </si>
  <si>
    <t>صيانة اجهزة الحاسب الآلي</t>
  </si>
  <si>
    <t>صيانة اخرى</t>
  </si>
  <si>
    <t>ايجارات عقارات</t>
  </si>
  <si>
    <t>تأمين على السيارات</t>
  </si>
  <si>
    <t>تأمين على الاملاك والخزائن الحكومية</t>
  </si>
  <si>
    <t>مصروفات سفر في مهام رسمية</t>
  </si>
  <si>
    <t>اشتراكات في الصحف والمجلات</t>
  </si>
  <si>
    <t>دعاية واعلان واقامة معارض</t>
  </si>
  <si>
    <t xml:space="preserve">تكاليف تدريب </t>
  </si>
  <si>
    <t>ـ 18 ـ</t>
  </si>
  <si>
    <t>تابع 3) مستلزمات خدمية :</t>
  </si>
  <si>
    <t>مصروفات علاج بالخارج</t>
  </si>
  <si>
    <t>تكاليف خدمات اخرى</t>
  </si>
  <si>
    <t>تكاليف الاحتفال بالعيد الوطني</t>
  </si>
  <si>
    <t>تكاليف استئجار سيارات ووسائل نقل</t>
  </si>
  <si>
    <t>تكاليف توصيلات كهربائية خارج مسقط</t>
  </si>
  <si>
    <t>تكاليف تمديدات كهربائية خارج مسقط</t>
  </si>
  <si>
    <t>عقود خدمات استشارية</t>
  </si>
  <si>
    <t>عقود خدمات تشغيلية</t>
  </si>
  <si>
    <t>عقود خدمات اخرى</t>
  </si>
  <si>
    <t>مصروفات بنكية</t>
  </si>
  <si>
    <t>خسارة  تغير سعر العملة</t>
  </si>
  <si>
    <t>مردودات من ايرادات سنوات سابقة</t>
  </si>
  <si>
    <t>مصروفات غير مبوبة</t>
  </si>
  <si>
    <t>تكاليف بعثات دراسية</t>
  </si>
  <si>
    <t xml:space="preserve">صيانة اثاث ومعدات تعليمية </t>
  </si>
  <si>
    <t>صيانة اثاث ومعدات منشآت صحية ومختبرات</t>
  </si>
  <si>
    <t>جملة المستلزمات الخدمية</t>
  </si>
  <si>
    <t>4) مصروفات خدمات حكومية :</t>
  </si>
  <si>
    <t>خدمات الاتصالات ( البريد والبرق والهاتف )</t>
  </si>
  <si>
    <t>تكاليف استهلاك الكهرباء</t>
  </si>
  <si>
    <t>تكاليف استهلاك المياه</t>
  </si>
  <si>
    <t>تكاليف استئجار خطوط البيانات وشبكة المعلومات الدولية</t>
  </si>
  <si>
    <t>جملة مصروفات الخدمات الحكومية</t>
  </si>
  <si>
    <t>(ب) مجموع المستلزمات السلعية والخدمية (1+2+3+4)</t>
  </si>
  <si>
    <t>(ج) دعم وتحويلات جارية اخرى :</t>
  </si>
  <si>
    <t>1) الدعم :</t>
  </si>
  <si>
    <t xml:space="preserve">    الهيئات والمؤسسات (غير المالية )  :</t>
  </si>
  <si>
    <t xml:space="preserve">    الهيئات العامة</t>
  </si>
  <si>
    <t xml:space="preserve">    الشركات والمؤسسات</t>
  </si>
  <si>
    <t xml:space="preserve">    الهيئات والمؤسسات المالية</t>
  </si>
  <si>
    <t>جملة الدعـــــــــــــــم</t>
  </si>
  <si>
    <t>ــ 19 ــ</t>
  </si>
  <si>
    <t>2) تحويلات للهيئات والمؤسسات التي لا تهدف للكسب :</t>
  </si>
  <si>
    <t xml:space="preserve">    تحويلات للاندية والاتحادات الرياضية</t>
  </si>
  <si>
    <t xml:space="preserve">    تحويلات لهيئات ومؤسسات اخرى</t>
  </si>
  <si>
    <t>جملة التحويلات للهيئات والمؤسسات التي لا تهدف للكسب</t>
  </si>
  <si>
    <t>مساعدات ودعم وتعويضات للمواطنين :</t>
  </si>
  <si>
    <t>3) مساعدات للمواطنين :</t>
  </si>
  <si>
    <t xml:space="preserve">    منح ومساعدات اجتماعية</t>
  </si>
  <si>
    <t xml:space="preserve">    مخصصات الشيوخ والقبائل</t>
  </si>
  <si>
    <t xml:space="preserve">    منح ومساعدات طارئة</t>
  </si>
  <si>
    <t xml:space="preserve">    مخصصات الاعاشة للطلبة</t>
  </si>
  <si>
    <t xml:space="preserve">    مساعدات مختلفة</t>
  </si>
  <si>
    <t>جملة المساعدات للمواطنين</t>
  </si>
  <si>
    <t>4) دعم للمواطنين :</t>
  </si>
  <si>
    <t xml:space="preserve">    دعم الحرف</t>
  </si>
  <si>
    <t xml:space="preserve">    مخصصات تنمية ريفية</t>
  </si>
  <si>
    <t xml:space="preserve">    خسائر بيع البسور</t>
  </si>
  <si>
    <t>جملة الدعم للمواطنين</t>
  </si>
  <si>
    <t>5) تعويضات عن الضرر :</t>
  </si>
  <si>
    <t xml:space="preserve">     تعويضات الضرر عن الحوادث </t>
  </si>
  <si>
    <t xml:space="preserve">     تعويضات اخرى </t>
  </si>
  <si>
    <t>جملة تعويضات الحوادث</t>
  </si>
  <si>
    <t>6) مساعدات ومعونات داخلية :</t>
  </si>
  <si>
    <t xml:space="preserve">    مساعدات ومعونات داخلية</t>
  </si>
  <si>
    <t>جملة المساعدات والمعونات الداخلية</t>
  </si>
  <si>
    <t>7) مساعدات ومعونات خارجية :</t>
  </si>
  <si>
    <t xml:space="preserve">    مساعدات ومعونات خارجية</t>
  </si>
  <si>
    <t>جملة المساعدات والمعونات الخارجية</t>
  </si>
  <si>
    <t>8) الاشتراكات في المنظمات غير المالية :</t>
  </si>
  <si>
    <t xml:space="preserve">    منظمات مجلس التعاون لدول الخليج العربية</t>
  </si>
  <si>
    <t xml:space="preserve">    منظمات عربية</t>
  </si>
  <si>
    <t xml:space="preserve">    منظمات دولية</t>
  </si>
  <si>
    <t>جملة الاشتراكات في المنظمات غير المالية</t>
  </si>
  <si>
    <t>(ج) مجموع الدعم والتحويلات الجارية الاخرى</t>
  </si>
  <si>
    <t>(1+2+3+4+5+6+7+8)</t>
  </si>
  <si>
    <t>( د ) احتياطي مخصص</t>
  </si>
  <si>
    <r>
      <t>الاجمالي ( أ + ب + ج + د</t>
    </r>
    <r>
      <rPr>
        <b/>
        <sz val="10"/>
        <rFont val="Arial"/>
        <family val="2"/>
        <charset val="178"/>
      </rPr>
      <t xml:space="preserve">  </t>
    </r>
    <r>
      <rPr>
        <b/>
        <sz val="12"/>
        <rFont val="Simplified Arabic"/>
        <charset val="178"/>
      </rPr>
      <t>)</t>
    </r>
  </si>
  <si>
    <t>ــ 20 ــ</t>
  </si>
  <si>
    <t>جدول رقم (5)</t>
  </si>
  <si>
    <t>المصروفات الرأسمالية للوزارات المدنية</t>
  </si>
  <si>
    <t xml:space="preserve">وزارة  الاسكان      </t>
  </si>
  <si>
    <t>ـ 21 ـ</t>
  </si>
  <si>
    <t>تابع جدول رقم (5)</t>
  </si>
  <si>
    <r>
      <t>( تابع )</t>
    </r>
    <r>
      <rPr>
        <b/>
        <sz val="14"/>
        <rFont val="Simplified Arabic"/>
        <charset val="178"/>
      </rPr>
      <t xml:space="preserve"> المصروفات الرأسمالية للوزارات المدنية</t>
    </r>
  </si>
  <si>
    <t xml:space="preserve">الامانة العامة للجنة العليا لتخطيط المدن </t>
  </si>
  <si>
    <t>وزارة السياحة</t>
  </si>
  <si>
    <t xml:space="preserve">هيئة الوثائق والمحفوظات الوطنية </t>
  </si>
  <si>
    <t>الاجمالـــــي</t>
  </si>
  <si>
    <t>ـ 22 ـ</t>
  </si>
  <si>
    <t>جدول رقم (1/5)</t>
  </si>
  <si>
    <t xml:space="preserve">المصروفات الرأسمالية للوزارات المدنية عن السنة المالية 2008 </t>
  </si>
  <si>
    <t>ديوان البلاط السطاني ( محكمة القضاء الاداري )</t>
  </si>
  <si>
    <t>وزارة الخارجية ( المعهد الدبلوماسي )</t>
  </si>
  <si>
    <t>ــ 23 ــ</t>
  </si>
  <si>
    <t>جدول رقم (2/5)</t>
  </si>
  <si>
    <t>المصروفات الرأسمالية عن السنة المالية 2008</t>
  </si>
  <si>
    <t>الاصول الثابتة :</t>
  </si>
  <si>
    <t>اثاث ومعدات :</t>
  </si>
  <si>
    <t>اثاث ومعدات مكاتـب</t>
  </si>
  <si>
    <t>اثاث ومعدات مساكن</t>
  </si>
  <si>
    <t>اثاث ومعدات تعليمية</t>
  </si>
  <si>
    <t>اثاث ومعدات منشآت صحية ومختبرات</t>
  </si>
  <si>
    <t>جملة الاثاث والمعدات</t>
  </si>
  <si>
    <t>وسائل نقل :</t>
  </si>
  <si>
    <t>سيارات</t>
  </si>
  <si>
    <t>وسائل نقل اخرى</t>
  </si>
  <si>
    <t>جملة وسائل النقل</t>
  </si>
  <si>
    <t>آلات ومعدات :</t>
  </si>
  <si>
    <t>آلات</t>
  </si>
  <si>
    <t>معدات</t>
  </si>
  <si>
    <t>جملة الآلات والمعدات</t>
  </si>
  <si>
    <t>اصول ثابتة متنوعة :</t>
  </si>
  <si>
    <t>اصول ثابته اخرى</t>
  </si>
  <si>
    <t>جملة الاصول الثابته المتنوعة</t>
  </si>
  <si>
    <t>ــ 26 ــ</t>
  </si>
  <si>
    <t>جدول رقم (6)</t>
  </si>
  <si>
    <t>المصروفات الانمائية للوزارات المدنية</t>
  </si>
  <si>
    <t xml:space="preserve"> الامانة العامة للجنة العليا لتخطيط المدن  </t>
  </si>
  <si>
    <t xml:space="preserve"> المؤسسة العامة للمناطق الصناعية</t>
  </si>
  <si>
    <t>جدول رقم (1/6)</t>
  </si>
  <si>
    <t xml:space="preserve">المصروفات الانمائية للوزارات المدنية عن السنة المالية 2008 </t>
  </si>
  <si>
    <t>تعويضات</t>
  </si>
  <si>
    <t>وزارة المالية  ( اعتماد غير موزع )</t>
  </si>
  <si>
    <t>ــ 29 ــ</t>
  </si>
  <si>
    <t>تابع جدول  رقم (1/6)</t>
  </si>
  <si>
    <r>
      <t xml:space="preserve">( تابع ) </t>
    </r>
    <r>
      <rPr>
        <b/>
        <sz val="14"/>
        <rFont val="Simplified Arabic"/>
        <charset val="178"/>
      </rPr>
      <t xml:space="preserve">المصروفات الانمائية للوزارات المدنية عن السنة المالية 2008 </t>
    </r>
  </si>
  <si>
    <t>وزارة الاسكان   (  الاسكان )</t>
  </si>
  <si>
    <t xml:space="preserve">وزارة الاسكان   (  المياه )  </t>
  </si>
  <si>
    <r>
      <t xml:space="preserve">وزارة البلديات الاقليمية وموارد المياه </t>
    </r>
    <r>
      <rPr>
        <sz val="10"/>
        <rFont val="Simplified Arabic"/>
        <charset val="178"/>
      </rPr>
      <t xml:space="preserve">( </t>
    </r>
    <r>
      <rPr>
        <sz val="12"/>
        <rFont val="Simplified Arabic"/>
        <charset val="178"/>
      </rPr>
      <t xml:space="preserve"> البلديات الاقليمية</t>
    </r>
    <r>
      <rPr>
        <sz val="10"/>
        <rFont val="Simplified Arabic"/>
        <charset val="178"/>
      </rPr>
      <t xml:space="preserve"> )</t>
    </r>
  </si>
  <si>
    <t>قطاع الثقافة والشئون الدينية :</t>
  </si>
  <si>
    <t xml:space="preserve">الهيئة العامة للصناعات الحرفية </t>
  </si>
  <si>
    <t xml:space="preserve">وزارة  الاسكان (  الكهرباء ) </t>
  </si>
  <si>
    <t>ـ 30 ـ</t>
  </si>
  <si>
    <t>تابع جدول رقم (1/6)</t>
  </si>
  <si>
    <t>قطاع التعدين والتصنيع والانشاء :</t>
  </si>
  <si>
    <t xml:space="preserve">  المؤسسة العامة للمناطق الصناعية</t>
  </si>
  <si>
    <t>جملة قطاع  التعدين والتصنيع والانشاء</t>
  </si>
  <si>
    <t xml:space="preserve">  وزارة التجارة والصناعة</t>
  </si>
  <si>
    <t xml:space="preserve">  الهيئة العامة للمخازن والاحتياطي الغذائي</t>
  </si>
  <si>
    <t xml:space="preserve">  سوق مسقط للاوراق المالية</t>
  </si>
  <si>
    <t xml:space="preserve">  المركز العماني لترويج الاستثمار وتنمية الصادرات</t>
  </si>
  <si>
    <t xml:space="preserve">  وزارة الاقتصاد الوطني</t>
  </si>
  <si>
    <t xml:space="preserve">  وزارة السياحة </t>
  </si>
  <si>
    <t>الصرف الفعلي ( المقدر )</t>
  </si>
  <si>
    <t>ــ 31 ــ</t>
  </si>
  <si>
    <t>جدول رقم (6/ 2 )</t>
  </si>
  <si>
    <t xml:space="preserve">( حسب القطاعات )  </t>
  </si>
  <si>
    <t>(  بالريال العماني )</t>
  </si>
  <si>
    <t>(1)  قطاع الانتاج السلعي  :</t>
  </si>
  <si>
    <t>النفط الخام</t>
  </si>
  <si>
    <t xml:space="preserve">الغاز الطبيعي </t>
  </si>
  <si>
    <t>المعادن والمحاجر</t>
  </si>
  <si>
    <t>الزراعة</t>
  </si>
  <si>
    <t xml:space="preserve">الاسماك </t>
  </si>
  <si>
    <t>الصناعة التحويلية</t>
  </si>
  <si>
    <t xml:space="preserve"> جملة قطاع الانتاج السلعي  </t>
  </si>
  <si>
    <t>(2)  قطاع الانتاج الخدمي :</t>
  </si>
  <si>
    <t>الاسكان</t>
  </si>
  <si>
    <t>التجارة</t>
  </si>
  <si>
    <t xml:space="preserve">الكهرباء </t>
  </si>
  <si>
    <t>المياه</t>
  </si>
  <si>
    <r>
      <t>الاتصالات</t>
    </r>
    <r>
      <rPr>
        <sz val="12"/>
        <color indexed="9"/>
        <rFont val="Simplified Arabic"/>
        <charset val="178"/>
      </rPr>
      <t xml:space="preserve"> </t>
    </r>
    <r>
      <rPr>
        <sz val="12"/>
        <color indexed="8"/>
        <rFont val="Simplified Arabic"/>
        <charset val="178"/>
      </rPr>
      <t xml:space="preserve">(البريد والبرق والهاتف)              </t>
    </r>
    <r>
      <rPr>
        <sz val="12"/>
        <color indexed="9"/>
        <rFont val="Simplified Arabic"/>
        <charset val="178"/>
      </rPr>
      <t>ف</t>
    </r>
  </si>
  <si>
    <t xml:space="preserve">السياحة </t>
  </si>
  <si>
    <t xml:space="preserve">جملة قطاع الانتاج الخدمي </t>
  </si>
  <si>
    <t>(3)  قطاع الهياكل الاجتماعية :</t>
  </si>
  <si>
    <t>التعليم</t>
  </si>
  <si>
    <t xml:space="preserve">التدريب المهني </t>
  </si>
  <si>
    <t>الصحة</t>
  </si>
  <si>
    <t>الاعلام والثقافة والشئون الدينية</t>
  </si>
  <si>
    <t xml:space="preserve">المراكز الاجتماعية </t>
  </si>
  <si>
    <t>مراكز الشباب</t>
  </si>
  <si>
    <t xml:space="preserve">جملة قطاع الهياكل الاجتماعية </t>
  </si>
  <si>
    <t>(4)  قطاع الهياكل الاساسية :</t>
  </si>
  <si>
    <t xml:space="preserve">الطرق </t>
  </si>
  <si>
    <t>المطارات</t>
  </si>
  <si>
    <t>الموانئ</t>
  </si>
  <si>
    <t xml:space="preserve">الري وموارد المياه </t>
  </si>
  <si>
    <t xml:space="preserve">تخطيط المدن وخدمات البلديات </t>
  </si>
  <si>
    <t xml:space="preserve">الادارة الحكومية </t>
  </si>
  <si>
    <t>البيئة ومكافحة التلوث</t>
  </si>
  <si>
    <t xml:space="preserve">جملة قطاع الهياكل الاساسية </t>
  </si>
  <si>
    <t>الاجمالي (1 + 2 + 3 + 4 )</t>
  </si>
  <si>
    <t>ـــ</t>
  </si>
  <si>
    <t>الصرف الفعلي  المقدر</t>
  </si>
  <si>
    <t>ــ 32 ــ</t>
  </si>
  <si>
    <t>تابع جدول رقم (1/5)</t>
  </si>
  <si>
    <r>
      <t>( تابع )</t>
    </r>
    <r>
      <rPr>
        <b/>
        <sz val="14"/>
        <rFont val="Simplified Arabic"/>
        <charset val="178"/>
      </rPr>
      <t xml:space="preserve"> المصروفات الرأسمالية للوزارات المدنية عن السنة المالية 2008 </t>
    </r>
  </si>
  <si>
    <t xml:space="preserve">وزارة القوى العاملة (  العمل ) </t>
  </si>
  <si>
    <t xml:space="preserve">وزارة  الاسكان   </t>
  </si>
  <si>
    <r>
      <t>وزارة البلديات الاقليمية وموارد المياه (</t>
    </r>
    <r>
      <rPr>
        <sz val="11"/>
        <rFont val="Simplified Arabic"/>
        <charset val="178"/>
      </rPr>
      <t xml:space="preserve">  البلديات الاقليمية</t>
    </r>
    <r>
      <rPr>
        <sz val="10"/>
        <rFont val="Simplified Arabic"/>
        <charset val="178"/>
      </rPr>
      <t xml:space="preserve"> </t>
    </r>
    <r>
      <rPr>
        <sz val="12"/>
        <rFont val="Simplified Arabic"/>
        <charset val="178"/>
      </rPr>
      <t xml:space="preserve">) </t>
    </r>
  </si>
  <si>
    <t xml:space="preserve">وزارة البلديات الاقليمية وموارد المياه (   موارد المياه ) </t>
  </si>
  <si>
    <t xml:space="preserve">وزارة البيئة والشئون المناخية </t>
  </si>
  <si>
    <t>ديوان البلاط السلطاني ( مكتب مستشار جلالة السلطان للشئون الثفافية )</t>
  </si>
  <si>
    <t>ـ 24 ـ</t>
  </si>
  <si>
    <t xml:space="preserve">وزارة السياحة  </t>
  </si>
  <si>
    <t>ــ 25 ــ</t>
  </si>
  <si>
    <t>ــ 27 ــ</t>
  </si>
  <si>
    <t>تابع جدول رقم (6)</t>
  </si>
  <si>
    <r>
      <t>( تابع )</t>
    </r>
    <r>
      <rPr>
        <b/>
        <sz val="14"/>
        <rFont val="Simplified Arabic"/>
        <charset val="178"/>
      </rPr>
      <t xml:space="preserve"> المصروفات الانمائية للوزارات المدنية</t>
    </r>
  </si>
  <si>
    <t xml:space="preserve"> الهيئة العامة للمخازن والاحتياطي الغذائي</t>
  </si>
  <si>
    <t xml:space="preserve"> سوق مسقط للاوراق المالية</t>
  </si>
  <si>
    <t xml:space="preserve"> المركز العماني لترويج الاستثمار وتنمية الصادرات</t>
  </si>
  <si>
    <t xml:space="preserve">هيئة تقنية المعلومات </t>
  </si>
  <si>
    <t>الصرف الفعلي المقدر</t>
  </si>
  <si>
    <t>ــ 28 ــ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</si>
</sst>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(* #,##0_);_(* \(#,##0\);_(* &quot;-&quot;_);_(@_)"/>
    <numFmt numFmtId="164" formatCode="0.0\ "/>
    <numFmt numFmtId="165" formatCode="_(* #,##0_);_(* \(#,##0.0\);_(* &quot;-&quot;_);_(@_)"/>
    <numFmt numFmtId="166" formatCode="_(* #,##0.0_);_(* \(#,##0.0\);_(* &quot;-&quot;_);_(@_)"/>
    <numFmt numFmtId="167" formatCode="_(* #,##0.0_);_(* \(#,##0.00\);_(* &quot;-&quot;_);_(@_)"/>
    <numFmt numFmtId="168" formatCode="###\ ###\ ##0\ "/>
    <numFmt numFmtId="169" formatCode="yyyy/mm/dd\ "/>
    <numFmt numFmtId="170" formatCode="###\ ###\ ##0"/>
    <numFmt numFmtId="171" formatCode="###\ ###\ ###\ "/>
    <numFmt numFmtId="172" formatCode="###\ ###\ \ "/>
    <numFmt numFmtId="173" formatCode="###\ ###\ "/>
  </numFmts>
  <fonts count="30" x14ac:knownFonts="1">
    <font>
      <sz val="10"/>
      <name val="Arial"/>
      <charset val="178"/>
    </font>
    <font>
      <b/>
      <sz val="10"/>
      <name val="Arial"/>
      <charset val="178"/>
    </font>
    <font>
      <b/>
      <sz val="11"/>
      <name val="Arabic Transparent"/>
      <charset val="178"/>
    </font>
    <font>
      <b/>
      <sz val="10"/>
      <name val="Arial"/>
      <family val="2"/>
      <charset val="178"/>
    </font>
    <font>
      <sz val="10"/>
      <name val="Arial"/>
      <family val="2"/>
      <charset val="178"/>
    </font>
    <font>
      <b/>
      <sz val="16"/>
      <name val="Simplified Arabic"/>
      <charset val="178"/>
    </font>
    <font>
      <b/>
      <sz val="11"/>
      <name val="Simplified Arabic"/>
      <charset val="178"/>
    </font>
    <font>
      <b/>
      <sz val="14"/>
      <name val="Simplified Arabic"/>
      <charset val="178"/>
    </font>
    <font>
      <b/>
      <sz val="12"/>
      <name val="Simplified Arabic"/>
      <charset val="178"/>
    </font>
    <font>
      <sz val="12"/>
      <name val="Simplified Arabic"/>
      <charset val="178"/>
    </font>
    <font>
      <b/>
      <u/>
      <sz val="12"/>
      <name val="Simplified Arabic"/>
      <charset val="178"/>
    </font>
    <font>
      <b/>
      <sz val="11"/>
      <name val="Traditional Arabic"/>
      <charset val="178"/>
    </font>
    <font>
      <sz val="11"/>
      <name val="Traditional Arabic"/>
      <charset val="178"/>
    </font>
    <font>
      <b/>
      <u val="double"/>
      <sz val="14"/>
      <name val="Simplified Arabic"/>
      <charset val="178"/>
    </font>
    <font>
      <b/>
      <i/>
      <u/>
      <sz val="10"/>
      <name val="Arial"/>
      <family val="2"/>
      <charset val="178"/>
    </font>
    <font>
      <b/>
      <sz val="10"/>
      <name val="Traditional Arabic"/>
      <charset val="178"/>
    </font>
    <font>
      <b/>
      <sz val="12"/>
      <name val="Traditional Arabic"/>
      <charset val="178"/>
    </font>
    <font>
      <b/>
      <sz val="11"/>
      <name val="Arial"/>
      <family val="2"/>
      <charset val="178"/>
    </font>
    <font>
      <sz val="11"/>
      <name val="Arial"/>
      <family val="2"/>
      <charset val="178"/>
    </font>
    <font>
      <b/>
      <u/>
      <sz val="10"/>
      <name val="Arial"/>
      <family val="2"/>
      <charset val="178"/>
    </font>
    <font>
      <b/>
      <sz val="9"/>
      <name val="Simplified Arabic"/>
      <charset val="178"/>
    </font>
    <font>
      <b/>
      <sz val="10"/>
      <name val="Arial"/>
      <family val="2"/>
    </font>
    <font>
      <b/>
      <sz val="10"/>
      <name val="Simplified Arabic"/>
      <charset val="178"/>
    </font>
    <font>
      <b/>
      <sz val="11"/>
      <name val="Monotype Koufi"/>
      <charset val="178"/>
    </font>
    <font>
      <sz val="11"/>
      <name val="Simplified Arabic"/>
      <charset val="178"/>
    </font>
    <font>
      <sz val="10"/>
      <name val="Simplified Arabic"/>
      <charset val="178"/>
    </font>
    <font>
      <b/>
      <u/>
      <sz val="10"/>
      <name val="Arial"/>
      <family val="2"/>
    </font>
    <font>
      <b/>
      <sz val="12"/>
      <name val="Arabic Transparent"/>
      <charset val="178"/>
    </font>
    <font>
      <sz val="12"/>
      <color indexed="8"/>
      <name val="Simplified Arabic"/>
      <charset val="178"/>
    </font>
    <font>
      <sz val="12"/>
      <color indexed="9"/>
      <name val="Simplified Arabic"/>
      <charset val="17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0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1" xfId="0" quotePrefix="1" applyFont="1" applyBorder="1" applyAlignment="1">
      <alignment horizontal="right" vertical="center"/>
    </xf>
    <xf numFmtId="0" fontId="8" fillId="0" borderId="3" xfId="0" quotePrefix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quotePrefix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64" fontId="11" fillId="0" borderId="5" xfId="0" applyNumberFormat="1" applyFont="1" applyBorder="1" applyAlignment="1">
      <alignment horizontal="right" vertical="center"/>
    </xf>
    <xf numFmtId="164" fontId="3" fillId="0" borderId="6" xfId="0" applyNumberFormat="1" applyFont="1" applyBorder="1" applyAlignment="1">
      <alignment horizontal="right" vertical="center"/>
    </xf>
    <xf numFmtId="164" fontId="11" fillId="0" borderId="6" xfId="0" applyNumberFormat="1" applyFont="1" applyBorder="1" applyAlignment="1">
      <alignment vertical="center"/>
    </xf>
    <xf numFmtId="164" fontId="12" fillId="0" borderId="5" xfId="0" applyNumberFormat="1" applyFont="1" applyBorder="1" applyAlignment="1">
      <alignment horizontal="center" vertical="center"/>
    </xf>
    <xf numFmtId="166" fontId="11" fillId="0" borderId="5" xfId="0" applyNumberFormat="1" applyFont="1" applyBorder="1" applyAlignment="1">
      <alignment horizontal="right" vertical="center"/>
    </xf>
    <xf numFmtId="166" fontId="11" fillId="0" borderId="7" xfId="0" applyNumberFormat="1" applyFont="1" applyBorder="1" applyAlignment="1">
      <alignment horizontal="right" vertical="center"/>
    </xf>
    <xf numFmtId="164" fontId="11" fillId="0" borderId="7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0" fillId="0" borderId="0" xfId="0" applyAlignment="1">
      <alignment horizontal="centerContinuous"/>
    </xf>
    <xf numFmtId="0" fontId="6" fillId="0" borderId="6" xfId="0" applyFont="1" applyBorder="1" applyAlignment="1">
      <alignment horizontal="centerContinuous" vertical="center"/>
    </xf>
    <xf numFmtId="164" fontId="3" fillId="0" borderId="8" xfId="0" applyNumberFormat="1" applyFont="1" applyBorder="1" applyAlignment="1">
      <alignment horizontal="right" vertical="center"/>
    </xf>
    <xf numFmtId="164" fontId="11" fillId="0" borderId="6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 readingOrder="2"/>
    </xf>
    <xf numFmtId="0" fontId="8" fillId="0" borderId="9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 readingOrder="2"/>
    </xf>
    <xf numFmtId="0" fontId="8" fillId="0" borderId="9" xfId="0" quotePrefix="1" applyFont="1" applyBorder="1" applyAlignment="1">
      <alignment horizontal="right" vertical="center" readingOrder="2"/>
    </xf>
    <xf numFmtId="0" fontId="7" fillId="0" borderId="9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6" fillId="0" borderId="8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/>
    </xf>
    <xf numFmtId="0" fontId="8" fillId="0" borderId="10" xfId="0" applyFont="1" applyBorder="1" applyAlignment="1">
      <alignment horizontal="right" vertical="center" readingOrder="2"/>
    </xf>
    <xf numFmtId="0" fontId="8" fillId="0" borderId="11" xfId="0" applyFont="1" applyBorder="1" applyAlignment="1">
      <alignment horizontal="right" vertical="center" readingOrder="2"/>
    </xf>
    <xf numFmtId="0" fontId="0" fillId="0" borderId="10" xfId="0" applyBorder="1"/>
    <xf numFmtId="0" fontId="3" fillId="0" borderId="10" xfId="0" applyFont="1" applyBorder="1" applyAlignment="1">
      <alignment horizontal="right" vertical="center" readingOrder="2"/>
    </xf>
    <xf numFmtId="0" fontId="3" fillId="0" borderId="8" xfId="0" applyFont="1" applyBorder="1" applyAlignment="1">
      <alignment horizontal="centerContinuous" vertical="center"/>
    </xf>
    <xf numFmtId="165" fontId="12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Continuous" vertical="center"/>
    </xf>
    <xf numFmtId="0" fontId="0" fillId="0" borderId="4" xfId="0" applyBorder="1" applyAlignment="1">
      <alignment horizontal="centerContinuous"/>
    </xf>
    <xf numFmtId="0" fontId="0" fillId="0" borderId="0" xfId="0" applyBorder="1" applyAlignment="1">
      <alignment vertical="center"/>
    </xf>
    <xf numFmtId="164" fontId="11" fillId="0" borderId="12" xfId="0" applyNumberFormat="1" applyFont="1" applyBorder="1" applyAlignment="1">
      <alignment horizontal="right" vertical="center"/>
    </xf>
    <xf numFmtId="164" fontId="11" fillId="0" borderId="2" xfId="0" applyNumberFormat="1" applyFont="1" applyBorder="1" applyAlignment="1">
      <alignment horizontal="right" vertical="center"/>
    </xf>
    <xf numFmtId="164" fontId="11" fillId="0" borderId="13" xfId="0" applyNumberFormat="1" applyFont="1" applyBorder="1" applyAlignment="1">
      <alignment horizontal="right" vertical="center"/>
    </xf>
    <xf numFmtId="166" fontId="11" fillId="0" borderId="6" xfId="0" applyNumberFormat="1" applyFont="1" applyBorder="1" applyAlignment="1">
      <alignment horizontal="right" vertical="center"/>
    </xf>
    <xf numFmtId="165" fontId="11" fillId="0" borderId="14" xfId="0" applyNumberFormat="1" applyFont="1" applyBorder="1" applyAlignment="1">
      <alignment horizontal="right" vertical="center"/>
    </xf>
    <xf numFmtId="166" fontId="11" fillId="0" borderId="14" xfId="0" applyNumberFormat="1" applyFont="1" applyBorder="1" applyAlignment="1">
      <alignment horizontal="right" vertical="center"/>
    </xf>
    <xf numFmtId="164" fontId="11" fillId="0" borderId="14" xfId="0" applyNumberFormat="1" applyFont="1" applyBorder="1" applyAlignment="1">
      <alignment horizontal="right" vertical="center"/>
    </xf>
    <xf numFmtId="164" fontId="12" fillId="0" borderId="9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 readingOrder="2"/>
    </xf>
    <xf numFmtId="0" fontId="9" fillId="0" borderId="5" xfId="0" applyFont="1" applyBorder="1" applyAlignment="1">
      <alignment horizontal="right" vertical="center"/>
    </xf>
    <xf numFmtId="164" fontId="11" fillId="0" borderId="14" xfId="0" applyNumberFormat="1" applyFont="1" applyBorder="1" applyAlignment="1">
      <alignment horizontal="center" vertical="center"/>
    </xf>
    <xf numFmtId="165" fontId="11" fillId="0" borderId="14" xfId="0" applyNumberFormat="1" applyFont="1" applyBorder="1" applyAlignment="1">
      <alignment horizontal="right" vertical="center" readingOrder="2"/>
    </xf>
    <xf numFmtId="167" fontId="11" fillId="0" borderId="13" xfId="0" applyNumberFormat="1" applyFont="1" applyBorder="1" applyAlignment="1">
      <alignment horizontal="right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right" vertical="center"/>
    </xf>
    <xf numFmtId="0" fontId="8" fillId="0" borderId="0" xfId="0" applyFont="1" applyAlignment="1">
      <alignment horizontal="centerContinuous" vertical="center" readingOrder="2"/>
    </xf>
    <xf numFmtId="0" fontId="9" fillId="0" borderId="7" xfId="0" applyFont="1" applyBorder="1" applyAlignment="1">
      <alignment horizontal="right" vertical="center"/>
    </xf>
    <xf numFmtId="165" fontId="11" fillId="0" borderId="12" xfId="0" applyNumberFormat="1" applyFont="1" applyBorder="1" applyAlignment="1">
      <alignment horizontal="right" vertical="center" readingOrder="2"/>
    </xf>
    <xf numFmtId="0" fontId="0" fillId="0" borderId="14" xfId="0" applyBorder="1" applyAlignment="1">
      <alignment vertical="center"/>
    </xf>
    <xf numFmtId="0" fontId="8" fillId="0" borderId="15" xfId="0" applyFont="1" applyBorder="1" applyAlignment="1">
      <alignment horizontal="right" vertical="center" readingOrder="2"/>
    </xf>
    <xf numFmtId="0" fontId="8" fillId="0" borderId="5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167" fontId="11" fillId="0" borderId="6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Continuous" vertical="center"/>
    </xf>
    <xf numFmtId="0" fontId="6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readingOrder="2"/>
    </xf>
    <xf numFmtId="0" fontId="3" fillId="0" borderId="5" xfId="0" applyFont="1" applyBorder="1" applyAlignment="1">
      <alignment vertical="center"/>
    </xf>
    <xf numFmtId="168" fontId="11" fillId="0" borderId="8" xfId="0" applyNumberFormat="1" applyFont="1" applyBorder="1" applyAlignment="1">
      <alignment vertical="center"/>
    </xf>
    <xf numFmtId="0" fontId="9" fillId="0" borderId="8" xfId="0" applyFont="1" applyBorder="1" applyAlignment="1">
      <alignment vertical="center"/>
    </xf>
    <xf numFmtId="168" fontId="11" fillId="0" borderId="2" xfId="0" applyNumberFormat="1" applyFont="1" applyBorder="1" applyAlignment="1">
      <alignment horizontal="right" vertical="center"/>
    </xf>
    <xf numFmtId="168" fontId="11" fillId="0" borderId="6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168" fontId="11" fillId="0" borderId="5" xfId="0" applyNumberFormat="1" applyFont="1" applyBorder="1" applyAlignment="1">
      <alignment horizontal="center" vertical="center"/>
    </xf>
    <xf numFmtId="168" fontId="11" fillId="0" borderId="6" xfId="0" applyNumberFormat="1" applyFont="1" applyBorder="1" applyAlignment="1">
      <alignment horizontal="right" vertical="center"/>
    </xf>
    <xf numFmtId="168" fontId="11" fillId="0" borderId="5" xfId="0" applyNumberFormat="1" applyFont="1" applyBorder="1" applyAlignment="1">
      <alignment vertical="center"/>
    </xf>
    <xf numFmtId="168" fontId="11" fillId="0" borderId="6" xfId="0" applyNumberFormat="1" applyFont="1" applyBorder="1" applyAlignment="1"/>
    <xf numFmtId="168" fontId="11" fillId="0" borderId="5" xfId="0" applyNumberFormat="1" applyFont="1" applyBorder="1" applyAlignment="1"/>
    <xf numFmtId="168" fontId="11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168" fontId="11" fillId="0" borderId="14" xfId="0" applyNumberFormat="1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168" fontId="11" fillId="0" borderId="1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readingOrder="1"/>
    </xf>
    <xf numFmtId="0" fontId="14" fillId="0" borderId="0" xfId="0" applyFont="1" applyAlignment="1">
      <alignment horizontal="left" vertical="center"/>
    </xf>
    <xf numFmtId="0" fontId="6" fillId="0" borderId="14" xfId="0" applyFont="1" applyBorder="1" applyAlignment="1">
      <alignment horizontal="center" vertical="center" readingOrder="2"/>
    </xf>
    <xf numFmtId="0" fontId="3" fillId="0" borderId="7" xfId="0" applyFont="1" applyBorder="1" applyAlignment="1">
      <alignment vertical="center"/>
    </xf>
    <xf numFmtId="168" fontId="11" fillId="0" borderId="8" xfId="0" applyNumberFormat="1" applyFont="1" applyBorder="1" applyAlignment="1">
      <alignment horizontal="right" vertical="center"/>
    </xf>
    <xf numFmtId="168" fontId="11" fillId="0" borderId="5" xfId="0" applyNumberFormat="1" applyFont="1" applyBorder="1" applyAlignment="1">
      <alignment horizontal="right" vertical="center"/>
    </xf>
    <xf numFmtId="168" fontId="15" fillId="0" borderId="6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168" fontId="15" fillId="0" borderId="5" xfId="0" applyNumberFormat="1" applyFont="1" applyBorder="1" applyAlignment="1">
      <alignment vertical="center"/>
    </xf>
    <xf numFmtId="168" fontId="16" fillId="0" borderId="13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168" fontId="16" fillId="0" borderId="12" xfId="0" applyNumberFormat="1" applyFont="1" applyBorder="1" applyAlignment="1">
      <alignment vertical="center"/>
    </xf>
    <xf numFmtId="0" fontId="19" fillId="0" borderId="0" xfId="0" applyFont="1" applyAlignment="1">
      <alignment horizontal="centerContinuous" vertical="center"/>
    </xf>
    <xf numFmtId="0" fontId="3" fillId="0" borderId="4" xfId="0" applyFont="1" applyBorder="1" applyAlignment="1">
      <alignment vertical="center"/>
    </xf>
    <xf numFmtId="0" fontId="20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0" fillId="0" borderId="13" xfId="0" applyFont="1" applyBorder="1" applyAlignment="1">
      <alignment horizontal="centerContinuous" vertical="center"/>
    </xf>
    <xf numFmtId="0" fontId="20" fillId="0" borderId="0" xfId="0" applyFont="1" applyBorder="1" applyAlignment="1">
      <alignment horizontal="centerContinuous" vertical="center"/>
    </xf>
    <xf numFmtId="169" fontId="20" fillId="0" borderId="1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8" fontId="20" fillId="0" borderId="8" xfId="0" applyNumberFormat="1" applyFont="1" applyBorder="1" applyAlignment="1">
      <alignment horizontal="right" vertical="center"/>
    </xf>
    <xf numFmtId="169" fontId="8" fillId="0" borderId="9" xfId="0" applyNumberFormat="1" applyFont="1" applyBorder="1" applyAlignment="1">
      <alignment horizontal="right" vertical="center" readingOrder="2"/>
    </xf>
    <xf numFmtId="0" fontId="10" fillId="0" borderId="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9" fillId="0" borderId="0" xfId="0" quotePrefix="1" applyFont="1" applyBorder="1" applyAlignment="1">
      <alignment horizontal="right" vertical="center"/>
    </xf>
    <xf numFmtId="168" fontId="11" fillId="0" borderId="13" xfId="0" applyNumberFormat="1" applyFont="1" applyBorder="1" applyAlignment="1">
      <alignment horizontal="right" vertical="center"/>
    </xf>
    <xf numFmtId="0" fontId="2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2" fillId="0" borderId="0" xfId="0" applyFont="1" applyAlignment="1">
      <alignment horizontal="centerContinuous" vertical="center" readingOrder="2"/>
    </xf>
    <xf numFmtId="168" fontId="3" fillId="0" borderId="8" xfId="0" applyNumberFormat="1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6" fillId="0" borderId="11" xfId="0" applyFont="1" applyBorder="1" applyAlignment="1">
      <alignment horizontal="right" vertical="center"/>
    </xf>
    <xf numFmtId="0" fontId="8" fillId="0" borderId="0" xfId="0" quotePrefix="1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20" fillId="0" borderId="9" xfId="0" applyFont="1" applyBorder="1" applyAlignment="1">
      <alignment horizontal="right" vertical="center"/>
    </xf>
    <xf numFmtId="168" fontId="11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Continuous" vertical="center"/>
    </xf>
    <xf numFmtId="0" fontId="3" fillId="0" borderId="13" xfId="0" applyFont="1" applyBorder="1" applyAlignment="1">
      <alignment horizontal="centerContinuous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readingOrder="2"/>
    </xf>
    <xf numFmtId="0" fontId="3" fillId="0" borderId="5" xfId="0" applyFont="1" applyBorder="1" applyAlignment="1">
      <alignment horizontal="center" vertical="center"/>
    </xf>
    <xf numFmtId="170" fontId="3" fillId="0" borderId="8" xfId="0" applyNumberFormat="1" applyFont="1" applyBorder="1"/>
    <xf numFmtId="0" fontId="10" fillId="0" borderId="2" xfId="0" applyFont="1" applyBorder="1"/>
    <xf numFmtId="170" fontId="3" fillId="0" borderId="2" xfId="0" applyNumberFormat="1" applyFont="1" applyBorder="1"/>
    <xf numFmtId="170" fontId="11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170" fontId="11" fillId="0" borderId="5" xfId="0" applyNumberFormat="1" applyFont="1" applyBorder="1" applyAlignment="1">
      <alignment vertical="center"/>
    </xf>
    <xf numFmtId="170" fontId="11" fillId="0" borderId="6" xfId="0" applyNumberFormat="1" applyFont="1" applyBorder="1" applyAlignment="1">
      <alignment horizontal="right" vertical="center"/>
    </xf>
    <xf numFmtId="170" fontId="11" fillId="0" borderId="5" xfId="0" applyNumberFormat="1" applyFont="1" applyBorder="1" applyAlignment="1">
      <alignment horizontal="right" vertical="center"/>
    </xf>
    <xf numFmtId="170" fontId="16" fillId="0" borderId="8" xfId="0" applyNumberFormat="1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170" fontId="16" fillId="0" borderId="2" xfId="0" applyNumberFormat="1" applyFont="1" applyBorder="1" applyAlignment="1">
      <alignment vertical="center"/>
    </xf>
    <xf numFmtId="170" fontId="11" fillId="0" borderId="8" xfId="0" applyNumberFormat="1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170" fontId="11" fillId="0" borderId="2" xfId="0" applyNumberFormat="1" applyFont="1" applyBorder="1" applyAlignment="1">
      <alignment vertical="center"/>
    </xf>
    <xf numFmtId="0" fontId="9" fillId="0" borderId="5" xfId="0" quotePrefix="1" applyFont="1" applyBorder="1" applyAlignment="1">
      <alignment horizontal="right" vertical="center"/>
    </xf>
    <xf numFmtId="0" fontId="8" fillId="0" borderId="2" xfId="0" quotePrefix="1" applyFont="1" applyBorder="1" applyAlignment="1">
      <alignment horizontal="center" vertical="center"/>
    </xf>
    <xf numFmtId="170" fontId="11" fillId="0" borderId="8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 readingOrder="1"/>
    </xf>
    <xf numFmtId="170" fontId="16" fillId="0" borderId="13" xfId="0" applyNumberFormat="1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170" fontId="16" fillId="0" borderId="12" xfId="0" applyNumberFormat="1" applyFont="1" applyBorder="1" applyAlignment="1">
      <alignment vertical="center"/>
    </xf>
    <xf numFmtId="0" fontId="8" fillId="0" borderId="0" xfId="0" quotePrefix="1" applyFont="1" applyAlignment="1">
      <alignment horizontal="left"/>
    </xf>
    <xf numFmtId="0" fontId="3" fillId="0" borderId="0" xfId="0" applyFont="1"/>
    <xf numFmtId="0" fontId="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6" fillId="0" borderId="0" xfId="0" applyFont="1"/>
    <xf numFmtId="171" fontId="3" fillId="0" borderId="8" xfId="0" applyNumberFormat="1" applyFont="1" applyBorder="1"/>
    <xf numFmtId="171" fontId="3" fillId="0" borderId="2" xfId="0" applyNumberFormat="1" applyFont="1" applyBorder="1"/>
    <xf numFmtId="171" fontId="11" fillId="0" borderId="6" xfId="0" applyNumberFormat="1" applyFont="1" applyBorder="1"/>
    <xf numFmtId="0" fontId="9" fillId="0" borderId="5" xfId="0" quotePrefix="1" applyFont="1" applyBorder="1" applyAlignment="1">
      <alignment horizontal="right"/>
    </xf>
    <xf numFmtId="171" fontId="11" fillId="0" borderId="5" xfId="0" applyNumberFormat="1" applyFont="1" applyBorder="1" applyAlignment="1">
      <alignment horizontal="right"/>
    </xf>
    <xf numFmtId="0" fontId="9" fillId="0" borderId="5" xfId="0" applyFont="1" applyBorder="1"/>
    <xf numFmtId="171" fontId="11" fillId="0" borderId="5" xfId="0" applyNumberFormat="1" applyFont="1" applyBorder="1"/>
    <xf numFmtId="171" fontId="11" fillId="0" borderId="13" xfId="0" applyNumberFormat="1" applyFont="1" applyBorder="1"/>
    <xf numFmtId="0" fontId="8" fillId="0" borderId="12" xfId="0" applyFont="1" applyBorder="1" applyAlignment="1">
      <alignment horizontal="center"/>
    </xf>
    <xf numFmtId="171" fontId="16" fillId="0" borderId="12" xfId="0" applyNumberFormat="1" applyFont="1" applyBorder="1"/>
    <xf numFmtId="171" fontId="16" fillId="0" borderId="6" xfId="0" applyNumberFormat="1" applyFont="1" applyBorder="1"/>
    <xf numFmtId="0" fontId="10" fillId="0" borderId="5" xfId="0" applyFont="1" applyBorder="1"/>
    <xf numFmtId="171" fontId="16" fillId="0" borderId="5" xfId="0" applyNumberFormat="1" applyFont="1" applyBorder="1"/>
    <xf numFmtId="0" fontId="9" fillId="0" borderId="5" xfId="0" applyFont="1" applyBorder="1" applyAlignment="1">
      <alignment horizontal="right"/>
    </xf>
    <xf numFmtId="171" fontId="16" fillId="0" borderId="13" xfId="0" applyNumberFormat="1" applyFont="1" applyBorder="1"/>
    <xf numFmtId="172" fontId="3" fillId="0" borderId="0" xfId="0" applyNumberFormat="1" applyFont="1" applyBorder="1"/>
    <xf numFmtId="0" fontId="8" fillId="0" borderId="0" xfId="0" applyFont="1" applyBorder="1" applyAlignment="1">
      <alignment horizontal="center"/>
    </xf>
    <xf numFmtId="173" fontId="3" fillId="0" borderId="0" xfId="0" applyNumberFormat="1" applyFont="1" applyBorder="1"/>
    <xf numFmtId="0" fontId="23" fillId="0" borderId="0" xfId="0" applyFont="1" applyAlignment="1">
      <alignment horizontal="centerContinuous"/>
    </xf>
    <xf numFmtId="0" fontId="3" fillId="0" borderId="4" xfId="0" applyFont="1" applyBorder="1"/>
    <xf numFmtId="0" fontId="22" fillId="0" borderId="0" xfId="0" applyFont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Continuous"/>
    </xf>
    <xf numFmtId="0" fontId="3" fillId="0" borderId="13" xfId="0" applyFont="1" applyBorder="1" applyAlignment="1">
      <alignment horizontal="centerContinuous"/>
    </xf>
    <xf numFmtId="0" fontId="6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 readingOrder="2"/>
    </xf>
    <xf numFmtId="0" fontId="6" fillId="0" borderId="1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171" fontId="6" fillId="0" borderId="8" xfId="0" applyNumberFormat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171" fontId="6" fillId="0" borderId="8" xfId="0" applyNumberFormat="1" applyFont="1" applyBorder="1" applyAlignment="1">
      <alignment horizontal="center"/>
    </xf>
    <xf numFmtId="171" fontId="3" fillId="0" borderId="6" xfId="0" applyNumberFormat="1" applyFont="1" applyBorder="1"/>
    <xf numFmtId="0" fontId="8" fillId="0" borderId="9" xfId="0" applyFont="1" applyBorder="1" applyAlignment="1">
      <alignment horizontal="right" readingOrder="2"/>
    </xf>
    <xf numFmtId="0" fontId="10" fillId="0" borderId="0" xfId="0" applyFont="1" applyBorder="1"/>
    <xf numFmtId="0" fontId="3" fillId="0" borderId="10" xfId="0" applyFont="1" applyBorder="1" applyAlignment="1">
      <alignment horizontal="right"/>
    </xf>
    <xf numFmtId="0" fontId="9" fillId="0" borderId="0" xfId="0" applyFont="1" applyBorder="1"/>
    <xf numFmtId="171" fontId="11" fillId="0" borderId="6" xfId="0" applyNumberFormat="1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171" fontId="11" fillId="0" borderId="13" xfId="0" applyNumberFormat="1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171" fontId="16" fillId="0" borderId="8" xfId="0" applyNumberFormat="1" applyFont="1" applyBorder="1"/>
    <xf numFmtId="0" fontId="8" fillId="0" borderId="2" xfId="0" applyFont="1" applyBorder="1" applyAlignment="1">
      <alignment horizontal="center"/>
    </xf>
    <xf numFmtId="171" fontId="16" fillId="0" borderId="2" xfId="0" applyNumberFormat="1" applyFont="1" applyBorder="1"/>
    <xf numFmtId="171" fontId="11" fillId="0" borderId="8" xfId="0" applyNumberFormat="1" applyFont="1" applyBorder="1"/>
    <xf numFmtId="171" fontId="11" fillId="0" borderId="2" xfId="0" applyNumberFormat="1" applyFont="1" applyBorder="1"/>
    <xf numFmtId="41" fontId="11" fillId="0" borderId="14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0" fontId="6" fillId="0" borderId="12" xfId="0" applyFont="1" applyBorder="1" applyAlignment="1">
      <alignment horizontal="centerContinuous" vertical="center"/>
    </xf>
    <xf numFmtId="0" fontId="6" fillId="0" borderId="6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168" fontId="11" fillId="0" borderId="2" xfId="0" applyNumberFormat="1" applyFont="1" applyBorder="1" applyAlignment="1">
      <alignment vertical="center"/>
    </xf>
    <xf numFmtId="0" fontId="9" fillId="0" borderId="7" xfId="0" quotePrefix="1" applyFont="1" applyBorder="1" applyAlignment="1">
      <alignment horizontal="right" vertical="center"/>
    </xf>
    <xf numFmtId="168" fontId="11" fillId="0" borderId="7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6" fillId="0" borderId="14" xfId="0" applyFont="1" applyBorder="1" applyAlignment="1">
      <alignment vertical="center"/>
    </xf>
    <xf numFmtId="0" fontId="6" fillId="0" borderId="0" xfId="0" applyFont="1" applyBorder="1" applyAlignment="1">
      <alignment horizontal="right" vertical="center" readingOrder="2"/>
    </xf>
    <xf numFmtId="0" fontId="8" fillId="0" borderId="0" xfId="0" applyFont="1" applyAlignment="1">
      <alignment horizontal="left" vertical="center"/>
    </xf>
    <xf numFmtId="0" fontId="8" fillId="0" borderId="12" xfId="0" applyFont="1" applyBorder="1" applyAlignment="1">
      <alignment horizontal="centerContinuous" vertical="center"/>
    </xf>
    <xf numFmtId="0" fontId="6" fillId="0" borderId="6" xfId="0" applyFont="1" applyBorder="1" applyAlignment="1">
      <alignment horizontal="right" vertical="center"/>
    </xf>
    <xf numFmtId="0" fontId="10" fillId="0" borderId="2" xfId="0" quotePrefix="1" applyFont="1" applyBorder="1" applyAlignment="1">
      <alignment horizontal="right" vertical="center" readingOrder="2"/>
    </xf>
    <xf numFmtId="168" fontId="3" fillId="0" borderId="2" xfId="0" applyNumberFormat="1" applyFont="1" applyBorder="1" applyAlignment="1">
      <alignment vertical="center"/>
    </xf>
    <xf numFmtId="168" fontId="3" fillId="0" borderId="8" xfId="0" applyNumberFormat="1" applyFont="1" applyBorder="1" applyAlignment="1">
      <alignment vertical="center"/>
    </xf>
    <xf numFmtId="0" fontId="9" fillId="0" borderId="5" xfId="0" quotePrefix="1" applyFont="1" applyBorder="1" applyAlignment="1">
      <alignment horizontal="right" vertical="center" readingOrder="2"/>
    </xf>
    <xf numFmtId="0" fontId="10" fillId="0" borderId="5" xfId="0" applyFont="1" applyBorder="1" applyAlignment="1">
      <alignment horizontal="right" vertical="center" readingOrder="2"/>
    </xf>
    <xf numFmtId="0" fontId="9" fillId="0" borderId="7" xfId="0" applyFont="1" applyBorder="1" applyAlignment="1">
      <alignment horizontal="right" vertical="center" readingOrder="2"/>
    </xf>
    <xf numFmtId="0" fontId="21" fillId="0" borderId="0" xfId="0" applyFont="1" applyAlignment="1">
      <alignment horizontal="center" vertical="center"/>
    </xf>
    <xf numFmtId="0" fontId="4" fillId="0" borderId="0" xfId="0" applyFont="1"/>
    <xf numFmtId="0" fontId="8" fillId="0" borderId="14" xfId="0" applyFont="1" applyBorder="1" applyAlignment="1">
      <alignment horizontal="center" vertical="center" readingOrder="2"/>
    </xf>
    <xf numFmtId="0" fontId="6" fillId="0" borderId="14" xfId="0" applyFont="1" applyBorder="1" applyAlignment="1">
      <alignment horizontal="right" vertical="center"/>
    </xf>
    <xf numFmtId="168" fontId="3" fillId="0" borderId="5" xfId="0" applyNumberFormat="1" applyFont="1" applyBorder="1" applyAlignment="1">
      <alignment vertical="center"/>
    </xf>
    <xf numFmtId="168" fontId="3" fillId="0" borderId="6" xfId="0" applyNumberFormat="1" applyFont="1" applyBorder="1" applyAlignment="1">
      <alignment vertical="center"/>
    </xf>
    <xf numFmtId="168" fontId="16" fillId="0" borderId="6" xfId="0" applyNumberFormat="1" applyFont="1" applyBorder="1" applyAlignment="1">
      <alignment horizontal="center" vertical="center"/>
    </xf>
    <xf numFmtId="0" fontId="8" fillId="0" borderId="12" xfId="0" quotePrefix="1" applyFont="1" applyBorder="1" applyAlignment="1">
      <alignment horizontal="center" vertical="center"/>
    </xf>
    <xf numFmtId="49" fontId="16" fillId="0" borderId="1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68" fontId="16" fillId="0" borderId="5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168" fontId="3" fillId="0" borderId="2" xfId="0" applyNumberFormat="1" applyFont="1" applyBorder="1" applyAlignment="1">
      <alignment horizontal="right" vertical="center"/>
    </xf>
    <xf numFmtId="168" fontId="3" fillId="0" borderId="6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168" fontId="3" fillId="0" borderId="5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2" xfId="0" quotePrefix="1" applyFont="1" applyBorder="1" applyAlignment="1">
      <alignment horizontal="right" vertical="center" readingOrder="2"/>
    </xf>
    <xf numFmtId="168" fontId="11" fillId="0" borderId="14" xfId="0" applyNumberFormat="1" applyFont="1" applyBorder="1" applyAlignment="1">
      <alignment horizontal="right" vertical="center"/>
    </xf>
    <xf numFmtId="168" fontId="11" fillId="0" borderId="7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 readingOrder="2"/>
    </xf>
    <xf numFmtId="0" fontId="26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168" fontId="11" fillId="0" borderId="1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 readingOrder="2"/>
    </xf>
    <xf numFmtId="168" fontId="11" fillId="0" borderId="0" xfId="0" applyNumberFormat="1" applyFont="1" applyBorder="1" applyAlignment="1">
      <alignment horizontal="right" vertical="center"/>
    </xf>
    <xf numFmtId="168" fontId="3" fillId="0" borderId="0" xfId="0" applyNumberFormat="1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/>
    </xf>
    <xf numFmtId="0" fontId="26" fillId="0" borderId="8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168" fontId="11" fillId="0" borderId="9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171" fontId="11" fillId="0" borderId="12" xfId="0" applyNumberFormat="1" applyFont="1" applyBorder="1" applyAlignment="1">
      <alignment horizontal="center" vertical="center"/>
    </xf>
    <xf numFmtId="0" fontId="12" fillId="0" borderId="6" xfId="0" applyFont="1" applyBorder="1"/>
    <xf numFmtId="0" fontId="8" fillId="0" borderId="2" xfId="0" applyFont="1" applyBorder="1" applyAlignment="1">
      <alignment horizontal="right" vertical="center" readingOrder="2"/>
    </xf>
    <xf numFmtId="0" fontId="12" fillId="0" borderId="5" xfId="0" applyFont="1" applyBorder="1"/>
    <xf numFmtId="0" fontId="8" fillId="0" borderId="6" xfId="0" applyFont="1" applyBorder="1" applyAlignment="1">
      <alignment horizontal="right" vertical="center" readingOrder="2"/>
    </xf>
    <xf numFmtId="168" fontId="11" fillId="0" borderId="13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0" fillId="0" borderId="0" xfId="0" applyAlignment="1">
      <alignment horizontal="centerContinuous" vertical="center"/>
    </xf>
    <xf numFmtId="0" fontId="8" fillId="0" borderId="8" xfId="0" applyFont="1" applyBorder="1" applyAlignment="1">
      <alignment horizontal="centerContinuous" vertical="center"/>
    </xf>
    <xf numFmtId="0" fontId="8" fillId="0" borderId="13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168" fontId="16" fillId="0" borderId="8" xfId="0" applyNumberFormat="1" applyFont="1" applyBorder="1" applyAlignment="1">
      <alignment horizontal="right" vertical="center"/>
    </xf>
    <xf numFmtId="168" fontId="16" fillId="0" borderId="13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8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8" fillId="0" borderId="2" xfId="0" applyFont="1" applyBorder="1" applyAlignment="1">
      <alignment horizontal="centerContinuous"/>
    </xf>
    <xf numFmtId="0" fontId="8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14" xfId="0" applyFont="1" applyBorder="1" applyAlignment="1">
      <alignment horizontal="center" readingOrder="2"/>
    </xf>
    <xf numFmtId="0" fontId="3" fillId="0" borderId="5" xfId="0" applyFont="1" applyBorder="1" applyAlignment="1">
      <alignment horizontal="right"/>
    </xf>
    <xf numFmtId="168" fontId="3" fillId="0" borderId="8" xfId="0" applyNumberFormat="1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168" fontId="3" fillId="0" borderId="2" xfId="0" applyNumberFormat="1" applyFont="1" applyBorder="1" applyAlignment="1">
      <alignment horizontal="right"/>
    </xf>
    <xf numFmtId="0" fontId="0" fillId="0" borderId="6" xfId="0" applyBorder="1"/>
    <xf numFmtId="0" fontId="4" fillId="0" borderId="0" xfId="0" applyFont="1" applyAlignment="1">
      <alignment vertical="center"/>
    </xf>
    <xf numFmtId="1" fontId="9" fillId="0" borderId="5" xfId="0" applyNumberFormat="1" applyFont="1" applyBorder="1" applyAlignment="1">
      <alignment horizontal="right" vertical="center"/>
    </xf>
    <xf numFmtId="168" fontId="16" fillId="0" borderId="8" xfId="0" applyNumberFormat="1" applyFont="1" applyBorder="1" applyAlignment="1">
      <alignment horizontal="right"/>
    </xf>
    <xf numFmtId="168" fontId="16" fillId="0" borderId="2" xfId="0" applyNumberFormat="1" applyFont="1" applyBorder="1" applyAlignment="1">
      <alignment horizontal="right"/>
    </xf>
    <xf numFmtId="168" fontId="11" fillId="0" borderId="8" xfId="0" applyNumberFormat="1" applyFont="1" applyBorder="1" applyAlignment="1">
      <alignment horizontal="right"/>
    </xf>
    <xf numFmtId="168" fontId="11" fillId="0" borderId="2" xfId="0" applyNumberFormat="1" applyFont="1" applyBorder="1" applyAlignment="1">
      <alignment horizontal="right"/>
    </xf>
    <xf numFmtId="168" fontId="11" fillId="0" borderId="6" xfId="0" applyNumberFormat="1" applyFont="1" applyBorder="1" applyAlignment="1">
      <alignment horizontal="right"/>
    </xf>
    <xf numFmtId="168" fontId="11" fillId="0" borderId="5" xfId="0" applyNumberFormat="1" applyFont="1" applyBorder="1" applyAlignment="1">
      <alignment horizontal="right"/>
    </xf>
    <xf numFmtId="168" fontId="16" fillId="0" borderId="13" xfId="0" applyNumberFormat="1" applyFont="1" applyBorder="1" applyAlignment="1">
      <alignment horizontal="right"/>
    </xf>
    <xf numFmtId="168" fontId="16" fillId="0" borderId="12" xfId="0" applyNumberFormat="1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10" fillId="0" borderId="5" xfId="0" quotePrefix="1" applyFont="1" applyBorder="1" applyAlignment="1">
      <alignment horizontal="right" vertical="center"/>
    </xf>
    <xf numFmtId="1" fontId="6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right"/>
    </xf>
    <xf numFmtId="1" fontId="3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3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 vertical="center"/>
    </xf>
    <xf numFmtId="168" fontId="6" fillId="0" borderId="8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8" fillId="0" borderId="11" xfId="0" applyFont="1" applyBorder="1" applyAlignment="1">
      <alignment horizontal="right" vertical="center"/>
    </xf>
    <xf numFmtId="0" fontId="10" fillId="0" borderId="1" xfId="0" quotePrefix="1" applyFont="1" applyBorder="1" applyAlignment="1">
      <alignment horizontal="right" vertical="center"/>
    </xf>
    <xf numFmtId="0" fontId="8" fillId="0" borderId="3" xfId="0" quotePrefix="1" applyFont="1" applyBorder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right" readingOrder="2"/>
    </xf>
    <xf numFmtId="14" fontId="14" fillId="0" borderId="0" xfId="0" applyNumberFormat="1" applyFont="1" applyAlignment="1">
      <alignment horizontal="centerContinuous" vertical="center"/>
    </xf>
    <xf numFmtId="14" fontId="7" fillId="0" borderId="0" xfId="0" applyNumberFormat="1" applyFont="1" applyAlignment="1">
      <alignment horizontal="centerContinuous" vertical="center"/>
    </xf>
    <xf numFmtId="0" fontId="3" fillId="0" borderId="0" xfId="0" applyFont="1" applyAlignment="1">
      <alignment horizontal="right" vertical="center" readingOrder="2"/>
    </xf>
    <xf numFmtId="1" fontId="6" fillId="0" borderId="4" xfId="0" applyNumberFormat="1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 readingOrder="2"/>
    </xf>
    <xf numFmtId="0" fontId="3" fillId="0" borderId="2" xfId="0" applyFont="1" applyBorder="1" applyAlignment="1">
      <alignment horizontal="right" vertical="center" readingOrder="2"/>
    </xf>
    <xf numFmtId="173" fontId="27" fillId="0" borderId="6" xfId="0" applyNumberFormat="1" applyFont="1" applyBorder="1" applyAlignment="1">
      <alignment horizontal="center" readingOrder="2"/>
    </xf>
    <xf numFmtId="0" fontId="7" fillId="0" borderId="5" xfId="0" applyFont="1" applyBorder="1" applyAlignment="1">
      <alignment horizontal="center" vertical="center" readingOrder="2"/>
    </xf>
    <xf numFmtId="0" fontId="8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 readingOrder="2"/>
    </xf>
    <xf numFmtId="0" fontId="8" fillId="0" borderId="14" xfId="0" applyFont="1" applyBorder="1" applyAlignment="1">
      <alignment horizontal="center" vertical="center" readingOrder="2"/>
    </xf>
    <xf numFmtId="173" fontId="3" fillId="0" borderId="8" xfId="0" applyNumberFormat="1" applyFont="1" applyBorder="1" applyAlignment="1">
      <alignment horizontal="right" vertical="center"/>
    </xf>
    <xf numFmtId="1" fontId="10" fillId="0" borderId="2" xfId="0" applyNumberFormat="1" applyFont="1" applyBorder="1" applyAlignment="1">
      <alignment horizontal="right" vertical="center" readingOrder="2"/>
    </xf>
    <xf numFmtId="173" fontId="3" fillId="0" borderId="2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 readingOrder="2"/>
    </xf>
    <xf numFmtId="1" fontId="8" fillId="0" borderId="2" xfId="0" applyNumberFormat="1" applyFont="1" applyBorder="1" applyAlignment="1">
      <alignment horizontal="center" vertical="center" readingOrder="2"/>
    </xf>
    <xf numFmtId="0" fontId="28" fillId="0" borderId="6" xfId="0" applyFont="1" applyBorder="1" applyAlignment="1">
      <alignment horizontal="right" vertical="center" readingOrder="1"/>
    </xf>
    <xf numFmtId="173" fontId="27" fillId="0" borderId="8" xfId="0" applyNumberFormat="1" applyFont="1" applyBorder="1" applyAlignment="1">
      <alignment horizontal="right" vertical="center"/>
    </xf>
    <xf numFmtId="173" fontId="27" fillId="0" borderId="15" xfId="0" applyNumberFormat="1" applyFont="1" applyBorder="1" applyAlignment="1">
      <alignment horizontal="right" vertical="center"/>
    </xf>
    <xf numFmtId="1" fontId="8" fillId="0" borderId="12" xfId="0" applyNumberFormat="1" applyFont="1" applyBorder="1" applyAlignment="1">
      <alignment horizontal="center" vertical="center" readingOrder="2"/>
    </xf>
    <xf numFmtId="0" fontId="3" fillId="0" borderId="13" xfId="0" applyFont="1" applyBorder="1" applyAlignment="1">
      <alignment horizontal="center"/>
    </xf>
    <xf numFmtId="0" fontId="3" fillId="0" borderId="3" xfId="0" applyFont="1" applyBorder="1" applyAlignment="1">
      <alignment horizontal="right" readingOrder="2"/>
    </xf>
    <xf numFmtId="0" fontId="3" fillId="0" borderId="0" xfId="0" applyFont="1" applyAlignment="1">
      <alignment horizontal="center" readingOrder="2"/>
    </xf>
    <xf numFmtId="0" fontId="0" fillId="0" borderId="0" xfId="0" applyAlignment="1">
      <alignment readingOrder="2"/>
    </xf>
    <xf numFmtId="0" fontId="3" fillId="0" borderId="0" xfId="0" applyFont="1" applyAlignment="1">
      <alignment horizontal="centerContinuous" readingOrder="2"/>
    </xf>
    <xf numFmtId="0" fontId="6" fillId="0" borderId="10" xfId="0" applyFont="1" applyBorder="1" applyAlignment="1">
      <alignment horizontal="center" vertical="center" readingOrder="2"/>
    </xf>
    <xf numFmtId="0" fontId="6" fillId="0" borderId="7" xfId="0" applyFont="1" applyBorder="1" applyAlignment="1">
      <alignment horizontal="center" vertical="center" readingOrder="2"/>
    </xf>
    <xf numFmtId="0" fontId="6" fillId="0" borderId="1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 readingOrder="2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 readingOrder="2"/>
    </xf>
    <xf numFmtId="0" fontId="8" fillId="0" borderId="1" xfId="0" applyFont="1" applyBorder="1" applyAlignment="1">
      <alignment horizontal="center" vertical="center" readingOrder="2"/>
    </xf>
    <xf numFmtId="0" fontId="9" fillId="0" borderId="0" xfId="0" applyFont="1" applyBorder="1" applyAlignment="1">
      <alignment horizontal="right" vertical="center" readingOrder="2"/>
    </xf>
    <xf numFmtId="0" fontId="0" fillId="0" borderId="1" xfId="0" applyBorder="1" applyAlignment="1">
      <alignment horizontal="right" readingOrder="2"/>
    </xf>
    <xf numFmtId="0" fontId="8" fillId="0" borderId="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center"/>
    </xf>
    <xf numFmtId="0" fontId="24" fillId="0" borderId="0" xfId="0" applyFont="1" applyBorder="1" applyAlignment="1">
      <alignment horizontal="right" vertical="center" readingOrder="2"/>
    </xf>
    <xf numFmtId="0" fontId="6" fillId="0" borderId="1" xfId="0" applyFont="1" applyBorder="1" applyAlignment="1">
      <alignment horizontal="right" vertical="center" readingOrder="2"/>
    </xf>
    <xf numFmtId="0" fontId="6" fillId="0" borderId="0" xfId="0" applyFont="1" applyBorder="1" applyAlignment="1">
      <alignment horizontal="center" readingOrder="2"/>
    </xf>
    <xf numFmtId="0" fontId="24" fillId="0" borderId="0" xfId="0" applyFont="1" applyBorder="1" applyAlignment="1">
      <alignment horizontal="center" readingOrder="2"/>
    </xf>
    <xf numFmtId="0" fontId="24" fillId="0" borderId="0" xfId="0" applyFont="1" applyBorder="1" applyAlignment="1">
      <alignment horizontal="right" readingOrder="2"/>
    </xf>
    <xf numFmtId="0" fontId="9" fillId="0" borderId="5" xfId="0" applyFont="1" applyBorder="1" applyAlignment="1">
      <alignment horizontal="right" vertical="center" readingOrder="2"/>
    </xf>
    <xf numFmtId="0" fontId="0" fillId="0" borderId="0" xfId="0" applyAlignment="1">
      <alignment horizontal="right"/>
    </xf>
    <xf numFmtId="0" fontId="6" fillId="0" borderId="0" xfId="0" applyFont="1" applyBorder="1" applyAlignment="1">
      <alignment horizontal="center" vertical="center" readingOrder="2"/>
    </xf>
    <xf numFmtId="0" fontId="24" fillId="0" borderId="0" xfId="0" applyFont="1" applyBorder="1" applyAlignment="1">
      <alignment horizontal="center" vertical="center" readingOrder="2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readingOrder="2"/>
    </xf>
    <xf numFmtId="0" fontId="8" fillId="0" borderId="14" xfId="0" applyFont="1" applyBorder="1" applyAlignment="1">
      <alignment horizontal="center" vertical="center" readingOrder="2"/>
    </xf>
    <xf numFmtId="0" fontId="11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Continuous" vertical="center"/>
    </xf>
    <xf numFmtId="0" fontId="11" fillId="0" borderId="0" xfId="0" applyFont="1" applyBorder="1" applyAlignment="1">
      <alignment horizontal="centerContinuous" vertical="center"/>
    </xf>
    <xf numFmtId="168" fontId="3" fillId="0" borderId="0" xfId="0" applyNumberFormat="1" applyFont="1" applyBorder="1" applyAlignment="1">
      <alignment horizontal="centerContinuous" vertical="center"/>
    </xf>
    <xf numFmtId="168" fontId="11" fillId="0" borderId="10" xfId="0" applyNumberFormat="1" applyFont="1" applyBorder="1" applyAlignment="1">
      <alignment horizontal="right" vertical="center"/>
    </xf>
    <xf numFmtId="0" fontId="0" fillId="0" borderId="9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1"/>
  <sheetViews>
    <sheetView showGridLines="0" rightToLeft="1" tabSelected="1" workbookViewId="0">
      <selection activeCell="F73" sqref="F73"/>
    </sheetView>
  </sheetViews>
  <sheetFormatPr defaultRowHeight="12.75" x14ac:dyDescent="0.2"/>
  <cols>
    <col min="1" max="1" width="8.85546875" customWidth="1"/>
    <col min="2" max="2" width="9" customWidth="1"/>
    <col min="3" max="3" width="5.28515625" customWidth="1"/>
    <col min="4" max="4" width="35.7109375" customWidth="1"/>
    <col min="5" max="5" width="8.28515625" customWidth="1"/>
    <col min="6" max="6" width="7.7109375" customWidth="1"/>
    <col min="7" max="8" width="8.5703125" customWidth="1"/>
  </cols>
  <sheetData>
    <row r="2" spans="1:9" s="1" customFormat="1" ht="14.25" customHeight="1" x14ac:dyDescent="0.2">
      <c r="A2" s="11" t="s">
        <v>0</v>
      </c>
      <c r="B2" s="3"/>
      <c r="C2" s="3"/>
      <c r="D2" s="3"/>
      <c r="E2" s="3"/>
      <c r="F2" s="3"/>
      <c r="G2" s="3"/>
      <c r="H2" s="3"/>
    </row>
    <row r="3" spans="1:9" s="1" customFormat="1" ht="21" customHeight="1" x14ac:dyDescent="0.2">
      <c r="A3" s="9" t="s">
        <v>91</v>
      </c>
      <c r="B3" s="4"/>
      <c r="C3" s="4"/>
      <c r="D3" s="4"/>
      <c r="E3" s="4"/>
      <c r="F3" s="4"/>
      <c r="G3" s="4"/>
      <c r="H3" s="4"/>
    </row>
    <row r="4" spans="1:9" s="1" customFormat="1" ht="16.5" customHeight="1" x14ac:dyDescent="0.2">
      <c r="A4" s="3"/>
      <c r="B4" s="3"/>
      <c r="C4" s="43"/>
      <c r="D4" s="3"/>
      <c r="E4" s="3"/>
      <c r="F4" s="3"/>
      <c r="G4" s="3"/>
      <c r="H4" s="10" t="s">
        <v>1</v>
      </c>
    </row>
    <row r="5" spans="1:9" s="1" customFormat="1" ht="17.25" customHeight="1" x14ac:dyDescent="0.2">
      <c r="A5" s="45" t="s">
        <v>64</v>
      </c>
      <c r="B5" s="5"/>
      <c r="C5" s="39"/>
      <c r="D5" s="7"/>
      <c r="E5" s="45" t="s">
        <v>93</v>
      </c>
      <c r="F5" s="5"/>
      <c r="G5" s="5"/>
      <c r="H5" s="46"/>
      <c r="I5" s="55"/>
    </row>
    <row r="6" spans="1:9" s="1" customFormat="1" ht="16.5" customHeight="1" x14ac:dyDescent="0.2">
      <c r="A6" s="31" t="s">
        <v>63</v>
      </c>
      <c r="B6" s="4"/>
      <c r="C6" s="42" t="s">
        <v>3</v>
      </c>
      <c r="D6" s="4"/>
      <c r="E6" s="369" t="s">
        <v>4</v>
      </c>
      <c r="F6" s="370"/>
      <c r="G6" s="369" t="s">
        <v>2</v>
      </c>
      <c r="H6" s="370"/>
      <c r="I6" s="55"/>
    </row>
    <row r="7" spans="1:9" s="1" customFormat="1" ht="14.25" customHeight="1" x14ac:dyDescent="0.2">
      <c r="A7" s="367">
        <v>2007</v>
      </c>
      <c r="B7" s="368"/>
      <c r="C7" s="44"/>
      <c r="D7" s="3"/>
      <c r="E7" s="371"/>
      <c r="F7" s="372"/>
      <c r="G7" s="371"/>
      <c r="H7" s="372"/>
      <c r="I7" s="55"/>
    </row>
    <row r="8" spans="1:9" s="1" customFormat="1" ht="16.5" customHeight="1" x14ac:dyDescent="0.2">
      <c r="A8" s="32"/>
      <c r="B8" s="34"/>
      <c r="C8" s="36" t="s">
        <v>5</v>
      </c>
      <c r="D8" s="28" t="s">
        <v>6</v>
      </c>
      <c r="E8" s="22"/>
      <c r="F8" s="8"/>
      <c r="G8" s="8"/>
      <c r="H8" s="8"/>
      <c r="I8" s="55"/>
    </row>
    <row r="9" spans="1:9" s="1" customFormat="1" ht="15.75" customHeight="1" x14ac:dyDescent="0.2">
      <c r="A9" s="33">
        <v>3678.2</v>
      </c>
      <c r="B9" s="21"/>
      <c r="C9" s="37" t="s">
        <v>7</v>
      </c>
      <c r="D9" s="16" t="s">
        <v>81</v>
      </c>
      <c r="E9" s="33">
        <v>3610</v>
      </c>
      <c r="F9" s="21"/>
      <c r="G9" s="21">
        <v>5093.1000000000004</v>
      </c>
      <c r="H9" s="21"/>
      <c r="I9" s="55"/>
    </row>
    <row r="10" spans="1:9" s="1" customFormat="1" ht="15.75" customHeight="1" x14ac:dyDescent="0.2">
      <c r="A10" s="33">
        <v>810.9</v>
      </c>
      <c r="B10" s="21"/>
      <c r="C10" s="37" t="s">
        <v>8</v>
      </c>
      <c r="D10" s="16" t="s">
        <v>66</v>
      </c>
      <c r="E10" s="33">
        <v>620</v>
      </c>
      <c r="F10" s="21"/>
      <c r="G10" s="21">
        <v>909.9</v>
      </c>
      <c r="H10" s="21"/>
      <c r="I10" s="55"/>
    </row>
    <row r="11" spans="1:9" s="1" customFormat="1" ht="15.75" customHeight="1" x14ac:dyDescent="0.2">
      <c r="A11" s="33">
        <v>1344.9</v>
      </c>
      <c r="B11" s="21"/>
      <c r="C11" s="37" t="s">
        <v>9</v>
      </c>
      <c r="D11" s="17" t="s">
        <v>65</v>
      </c>
      <c r="E11" s="33">
        <v>1130</v>
      </c>
      <c r="F11" s="21"/>
      <c r="G11" s="21">
        <v>1553.8</v>
      </c>
      <c r="H11" s="21"/>
      <c r="I11" s="55"/>
    </row>
    <row r="12" spans="1:9" s="1" customFormat="1" ht="15.75" customHeight="1" x14ac:dyDescent="0.2">
      <c r="A12" s="33">
        <v>66.2</v>
      </c>
      <c r="B12" s="21"/>
      <c r="C12" s="37" t="s">
        <v>10</v>
      </c>
      <c r="D12" s="17" t="s">
        <v>11</v>
      </c>
      <c r="E12" s="33">
        <v>32</v>
      </c>
      <c r="F12" s="21"/>
      <c r="G12" s="21">
        <v>68.3</v>
      </c>
      <c r="H12" s="21"/>
      <c r="I12" s="55"/>
    </row>
    <row r="13" spans="1:9" s="1" customFormat="1" ht="15.75" customHeight="1" x14ac:dyDescent="0.2">
      <c r="A13" s="33">
        <v>20.399999999999999</v>
      </c>
      <c r="B13" s="21"/>
      <c r="C13" s="47" t="s">
        <v>12</v>
      </c>
      <c r="D13" s="16" t="s">
        <v>13</v>
      </c>
      <c r="E13" s="33">
        <v>8</v>
      </c>
      <c r="F13" s="21"/>
      <c r="G13" s="21">
        <v>13.6</v>
      </c>
      <c r="H13" s="21"/>
      <c r="I13" s="55"/>
    </row>
    <row r="14" spans="1:9" s="1" customFormat="1" ht="19.5" customHeight="1" x14ac:dyDescent="0.2">
      <c r="A14" s="58"/>
      <c r="B14" s="56">
        <f>SUM(A9:A13)</f>
        <v>5920.5999999999995</v>
      </c>
      <c r="C14" s="48" t="s">
        <v>14</v>
      </c>
      <c r="D14" s="12" t="s">
        <v>70</v>
      </c>
      <c r="E14" s="58"/>
      <c r="F14" s="56">
        <f>SUM(E9:E13)</f>
        <v>5400</v>
      </c>
      <c r="G14" s="56"/>
      <c r="H14" s="56">
        <f>SUM(G9:G13)</f>
        <v>7638.7000000000007</v>
      </c>
      <c r="I14" s="55"/>
    </row>
    <row r="15" spans="1:9" s="1" customFormat="1" ht="18" customHeight="1" x14ac:dyDescent="0.2">
      <c r="A15" s="33"/>
      <c r="B15" s="21"/>
      <c r="C15" s="36" t="s">
        <v>15</v>
      </c>
      <c r="D15" s="29" t="s">
        <v>16</v>
      </c>
      <c r="E15" s="33"/>
      <c r="F15" s="21"/>
      <c r="G15" s="21"/>
      <c r="H15" s="21"/>
      <c r="I15" s="55"/>
    </row>
    <row r="16" spans="1:9" s="1" customFormat="1" ht="14.25" customHeight="1" x14ac:dyDescent="0.2">
      <c r="A16" s="33"/>
      <c r="B16" s="21"/>
      <c r="C16" s="38" t="s">
        <v>17</v>
      </c>
      <c r="D16" s="20" t="s">
        <v>18</v>
      </c>
      <c r="E16" s="33"/>
      <c r="F16" s="21"/>
      <c r="G16" s="21"/>
      <c r="H16" s="21"/>
      <c r="I16" s="55"/>
    </row>
    <row r="17" spans="1:9" s="1" customFormat="1" ht="15.75" customHeight="1" x14ac:dyDescent="0.2">
      <c r="A17" s="33">
        <v>1663.4</v>
      </c>
      <c r="B17" s="21"/>
      <c r="C17" s="37" t="s">
        <v>19</v>
      </c>
      <c r="D17" s="16" t="s">
        <v>67</v>
      </c>
      <c r="E17" s="23">
        <v>1360</v>
      </c>
      <c r="F17" s="21"/>
      <c r="G17" s="21">
        <v>1775.1</v>
      </c>
      <c r="H17" s="21"/>
      <c r="I17" s="55"/>
    </row>
    <row r="18" spans="1:9" s="1" customFormat="1" ht="15.75" customHeight="1" x14ac:dyDescent="0.2">
      <c r="A18" s="33">
        <v>1898.7</v>
      </c>
      <c r="B18" s="21"/>
      <c r="C18" s="37" t="s">
        <v>69</v>
      </c>
      <c r="D18" s="16" t="s">
        <v>75</v>
      </c>
      <c r="E18" s="23">
        <v>1905</v>
      </c>
      <c r="F18" s="21"/>
      <c r="G18" s="21">
        <v>2348.4</v>
      </c>
      <c r="H18" s="21"/>
      <c r="I18" s="55"/>
    </row>
    <row r="19" spans="1:9" s="1" customFormat="1" ht="15.75" customHeight="1" x14ac:dyDescent="0.2">
      <c r="A19" s="33">
        <v>162.80000000000001</v>
      </c>
      <c r="B19" s="21"/>
      <c r="C19" s="37" t="s">
        <v>20</v>
      </c>
      <c r="D19" s="16" t="s">
        <v>72</v>
      </c>
      <c r="E19" s="23">
        <v>180</v>
      </c>
      <c r="F19" s="21"/>
      <c r="G19" s="21">
        <v>181.8</v>
      </c>
      <c r="H19" s="21"/>
      <c r="I19" s="55"/>
    </row>
    <row r="20" spans="1:9" s="1" customFormat="1" ht="15.75" customHeight="1" x14ac:dyDescent="0.2">
      <c r="A20" s="33">
        <v>54.9</v>
      </c>
      <c r="B20" s="21"/>
      <c r="C20" s="37" t="s">
        <v>22</v>
      </c>
      <c r="D20" s="16" t="s">
        <v>68</v>
      </c>
      <c r="E20" s="23">
        <v>50</v>
      </c>
      <c r="F20" s="21"/>
      <c r="G20" s="33">
        <v>64.3</v>
      </c>
      <c r="H20" s="21"/>
      <c r="I20" s="55"/>
    </row>
    <row r="21" spans="1:9" s="1" customFormat="1" ht="15.75" customHeight="1" x14ac:dyDescent="0.2">
      <c r="A21" s="62">
        <v>77.7</v>
      </c>
      <c r="B21" s="27"/>
      <c r="C21" s="47" t="s">
        <v>23</v>
      </c>
      <c r="D21" s="74" t="s">
        <v>21</v>
      </c>
      <c r="E21" s="62">
        <v>55</v>
      </c>
      <c r="F21" s="27"/>
      <c r="G21" s="62">
        <v>50.8</v>
      </c>
      <c r="H21" s="27"/>
      <c r="I21" s="55"/>
    </row>
    <row r="22" spans="1:9" s="1" customFormat="1" ht="16.5" customHeight="1" x14ac:dyDescent="0.2">
      <c r="A22" s="33"/>
      <c r="B22" s="21"/>
      <c r="C22" s="37" t="s">
        <v>26</v>
      </c>
      <c r="D22" s="11" t="s">
        <v>82</v>
      </c>
      <c r="E22" s="23"/>
      <c r="F22" s="21"/>
      <c r="G22" s="21"/>
      <c r="H22" s="21"/>
      <c r="I22" s="55"/>
    </row>
    <row r="23" spans="1:9" s="1" customFormat="1" ht="14.25" customHeight="1" x14ac:dyDescent="0.2">
      <c r="A23" s="62"/>
      <c r="B23" s="27">
        <f>SUM(A17:A21)</f>
        <v>3857.5000000000005</v>
      </c>
      <c r="C23" s="49"/>
      <c r="D23" s="65" t="s">
        <v>71</v>
      </c>
      <c r="E23" s="62"/>
      <c r="F23" s="27">
        <f>SUM(E17:E21)</f>
        <v>3550</v>
      </c>
      <c r="G23" s="27"/>
      <c r="H23" s="27">
        <f>SUM(G17:G21)</f>
        <v>4420.4000000000005</v>
      </c>
      <c r="I23" s="55"/>
    </row>
    <row r="24" spans="1:9" s="1" customFormat="1" ht="17.25" customHeight="1" x14ac:dyDescent="0.2">
      <c r="A24" s="33"/>
      <c r="B24" s="21"/>
      <c r="C24" s="38" t="s">
        <v>24</v>
      </c>
      <c r="D24" s="20" t="s">
        <v>25</v>
      </c>
      <c r="E24" s="33"/>
      <c r="F24" s="21"/>
      <c r="G24" s="21"/>
      <c r="H24" s="21"/>
      <c r="I24" s="55"/>
    </row>
    <row r="25" spans="1:9" s="1" customFormat="1" ht="16.5" customHeight="1" x14ac:dyDescent="0.2">
      <c r="A25" s="33"/>
      <c r="B25" s="21"/>
      <c r="C25" s="37" t="s">
        <v>28</v>
      </c>
      <c r="D25" s="16" t="s">
        <v>27</v>
      </c>
      <c r="E25" s="33"/>
      <c r="F25" s="21"/>
      <c r="G25" s="21"/>
      <c r="H25" s="21"/>
      <c r="I25" s="55"/>
    </row>
    <row r="26" spans="1:9" s="1" customFormat="1" ht="16.5" customHeight="1" x14ac:dyDescent="0.2">
      <c r="A26" s="33">
        <v>800.2</v>
      </c>
      <c r="B26" s="21"/>
      <c r="C26" s="40"/>
      <c r="D26" s="16" t="s">
        <v>88</v>
      </c>
      <c r="E26" s="33">
        <v>725</v>
      </c>
      <c r="F26" s="21"/>
      <c r="G26" s="21">
        <v>1188.0999999999999</v>
      </c>
      <c r="H26" s="21"/>
      <c r="I26" s="55"/>
    </row>
    <row r="27" spans="1:9" s="1" customFormat="1" ht="16.5" customHeight="1" x14ac:dyDescent="0.2">
      <c r="A27" s="33"/>
      <c r="B27" s="21"/>
      <c r="C27" s="37" t="s">
        <v>29</v>
      </c>
      <c r="D27" s="16" t="s">
        <v>30</v>
      </c>
      <c r="E27" s="33"/>
      <c r="F27" s="21"/>
      <c r="G27" s="21"/>
      <c r="H27" s="21"/>
      <c r="I27" s="55"/>
    </row>
    <row r="28" spans="1:9" s="1" customFormat="1" ht="16.5" customHeight="1" x14ac:dyDescent="0.2">
      <c r="A28" s="33">
        <v>38.299999999999997</v>
      </c>
      <c r="B28" s="21"/>
      <c r="C28" s="40"/>
      <c r="D28" s="16" t="s">
        <v>89</v>
      </c>
      <c r="E28" s="33">
        <v>20</v>
      </c>
      <c r="F28" s="21"/>
      <c r="G28" s="21">
        <v>47.2</v>
      </c>
      <c r="H28" s="21"/>
      <c r="I28" s="55"/>
    </row>
    <row r="29" spans="1:9" s="1" customFormat="1" ht="16.5" customHeight="1" x14ac:dyDescent="0.2">
      <c r="A29" s="33">
        <v>476.9</v>
      </c>
      <c r="B29" s="21"/>
      <c r="C29" s="37" t="s">
        <v>31</v>
      </c>
      <c r="D29" s="16" t="s">
        <v>72</v>
      </c>
      <c r="E29" s="33">
        <v>670</v>
      </c>
      <c r="F29" s="21"/>
      <c r="G29" s="21">
        <v>649.1</v>
      </c>
      <c r="H29" s="21"/>
      <c r="I29" s="55"/>
    </row>
    <row r="30" spans="1:9" s="1" customFormat="1" ht="16.5" customHeight="1" x14ac:dyDescent="0.2">
      <c r="A30" s="33">
        <v>381.9</v>
      </c>
      <c r="B30" s="21"/>
      <c r="C30" s="47" t="s">
        <v>73</v>
      </c>
      <c r="D30" s="66" t="s">
        <v>68</v>
      </c>
      <c r="E30" s="21">
        <v>450</v>
      </c>
      <c r="F30" s="21"/>
      <c r="G30" s="21">
        <v>396.5</v>
      </c>
      <c r="H30" s="21"/>
      <c r="I30" s="55"/>
    </row>
    <row r="31" spans="1:9" s="1" customFormat="1" ht="16.5" customHeight="1" x14ac:dyDescent="0.2">
      <c r="A31" s="64"/>
      <c r="B31" s="57"/>
      <c r="C31" s="37" t="s">
        <v>74</v>
      </c>
      <c r="D31" s="13" t="s">
        <v>83</v>
      </c>
      <c r="E31" s="64"/>
      <c r="F31" s="57"/>
      <c r="G31" s="57"/>
      <c r="H31" s="57"/>
      <c r="I31" s="55"/>
    </row>
    <row r="32" spans="1:9" s="1" customFormat="1" ht="14.25" customHeight="1" x14ac:dyDescent="0.2">
      <c r="A32" s="62"/>
      <c r="B32" s="27">
        <f>SUM(A26:A30)</f>
        <v>1697.3000000000002</v>
      </c>
      <c r="C32" s="50"/>
      <c r="D32" s="65" t="s">
        <v>78</v>
      </c>
      <c r="E32" s="62"/>
      <c r="F32" s="27">
        <f>SUM(E26:E30)</f>
        <v>1865</v>
      </c>
      <c r="G32" s="27"/>
      <c r="H32" s="27">
        <f>SUM(G26:G30)</f>
        <v>2280.9</v>
      </c>
      <c r="I32" s="55"/>
    </row>
    <row r="33" spans="1:9" s="1" customFormat="1" ht="17.25" customHeight="1" x14ac:dyDescent="0.2">
      <c r="A33" s="33"/>
      <c r="B33" s="21"/>
      <c r="C33" s="38" t="s">
        <v>32</v>
      </c>
      <c r="D33" s="20" t="s">
        <v>33</v>
      </c>
      <c r="E33" s="33"/>
      <c r="F33" s="21"/>
      <c r="G33" s="21"/>
      <c r="H33" s="21"/>
      <c r="I33" s="55"/>
    </row>
    <row r="34" spans="1:9" s="1" customFormat="1" ht="15.75" customHeight="1" x14ac:dyDescent="0.2">
      <c r="A34" s="33">
        <v>13.8</v>
      </c>
      <c r="B34" s="21"/>
      <c r="C34" s="37" t="s">
        <v>34</v>
      </c>
      <c r="D34" s="16" t="s">
        <v>86</v>
      </c>
      <c r="E34" s="33">
        <v>18</v>
      </c>
      <c r="F34" s="21"/>
      <c r="G34" s="21">
        <v>14.2</v>
      </c>
      <c r="H34" s="21"/>
      <c r="I34" s="55"/>
    </row>
    <row r="35" spans="1:9" s="1" customFormat="1" ht="15.75" customHeight="1" x14ac:dyDescent="0.2">
      <c r="A35" s="33"/>
      <c r="B35" s="21"/>
      <c r="C35" s="37" t="s">
        <v>35</v>
      </c>
      <c r="D35" s="16" t="s">
        <v>38</v>
      </c>
      <c r="E35" s="23"/>
      <c r="F35" s="21"/>
      <c r="G35" s="21"/>
      <c r="H35" s="21"/>
      <c r="I35" s="55"/>
    </row>
    <row r="36" spans="1:9" s="1" customFormat="1" ht="15.75" customHeight="1" x14ac:dyDescent="0.2">
      <c r="A36" s="33">
        <v>187.9</v>
      </c>
      <c r="B36" s="21"/>
      <c r="C36" s="40"/>
      <c r="D36" s="16" t="s">
        <v>39</v>
      </c>
      <c r="E36" s="33">
        <v>249</v>
      </c>
      <c r="F36" s="21"/>
      <c r="G36" s="21">
        <v>739.9</v>
      </c>
      <c r="H36" s="21"/>
      <c r="I36" s="55"/>
    </row>
    <row r="37" spans="1:9" s="1" customFormat="1" ht="15.75" customHeight="1" x14ac:dyDescent="0.2">
      <c r="A37" s="33">
        <v>123.9</v>
      </c>
      <c r="B37" s="21"/>
      <c r="C37" s="37" t="s">
        <v>36</v>
      </c>
      <c r="D37" s="16" t="s">
        <v>84</v>
      </c>
      <c r="E37" s="33">
        <v>118</v>
      </c>
      <c r="F37" s="21"/>
      <c r="G37" s="21">
        <v>104.9</v>
      </c>
      <c r="H37" s="21"/>
      <c r="I37" s="55"/>
    </row>
    <row r="38" spans="1:9" s="1" customFormat="1" ht="17.25" customHeight="1" x14ac:dyDescent="0.2">
      <c r="A38" s="64"/>
      <c r="B38" s="57"/>
      <c r="C38" s="77" t="s">
        <v>37</v>
      </c>
      <c r="D38" s="14" t="s">
        <v>85</v>
      </c>
      <c r="E38" s="64"/>
      <c r="F38" s="57"/>
      <c r="G38" s="57"/>
      <c r="H38" s="57"/>
      <c r="I38" s="55"/>
    </row>
    <row r="39" spans="1:9" s="1" customFormat="1" ht="14.25" customHeight="1" x14ac:dyDescent="0.2">
      <c r="A39" s="62"/>
      <c r="B39" s="27">
        <f>SUM(A34:A37)</f>
        <v>325.60000000000002</v>
      </c>
      <c r="C39" s="44"/>
      <c r="D39" s="65" t="s">
        <v>79</v>
      </c>
      <c r="E39" s="62"/>
      <c r="F39" s="27">
        <f>SUM(E34:E37)</f>
        <v>385</v>
      </c>
      <c r="G39" s="27"/>
      <c r="H39" s="27">
        <f>SUM(G34:G37)</f>
        <v>859</v>
      </c>
      <c r="I39" s="55"/>
    </row>
    <row r="42" spans="1:9" ht="15.75" x14ac:dyDescent="0.2">
      <c r="A42" s="2" t="s">
        <v>59</v>
      </c>
    </row>
    <row r="46" spans="1:9" x14ac:dyDescent="0.2">
      <c r="D46" s="79" t="s">
        <v>76</v>
      </c>
    </row>
    <row r="48" spans="1:9" ht="87.75" customHeight="1" x14ac:dyDescent="0.2"/>
    <row r="49" spans="1:9" ht="36" customHeight="1" x14ac:dyDescent="0.2"/>
    <row r="53" spans="1:9" ht="22.5" customHeight="1" x14ac:dyDescent="0.2"/>
    <row r="54" spans="1:9" ht="21" customHeight="1" x14ac:dyDescent="0.2">
      <c r="A54" s="11" t="s">
        <v>61</v>
      </c>
    </row>
    <row r="55" spans="1:9" ht="22.5" customHeight="1" x14ac:dyDescent="0.2">
      <c r="A55" s="73" t="s">
        <v>92</v>
      </c>
      <c r="B55" s="30"/>
      <c r="C55" s="30"/>
      <c r="D55" s="30"/>
      <c r="E55" s="30"/>
      <c r="F55" s="30"/>
      <c r="G55" s="30"/>
      <c r="H55" s="30"/>
    </row>
    <row r="56" spans="1:9" ht="23.25" customHeight="1" x14ac:dyDescent="0.2">
      <c r="A56" s="9"/>
      <c r="B56" s="30"/>
      <c r="C56" s="54"/>
      <c r="D56" s="30"/>
      <c r="E56" s="30"/>
      <c r="F56" s="30"/>
      <c r="G56" s="30"/>
      <c r="H56" s="10" t="s">
        <v>1</v>
      </c>
    </row>
    <row r="57" spans="1:9" s="1" customFormat="1" ht="17.25" customHeight="1" x14ac:dyDescent="0.2">
      <c r="A57" s="45" t="s">
        <v>64</v>
      </c>
      <c r="B57" s="46"/>
      <c r="C57" s="72"/>
      <c r="D57" s="6"/>
      <c r="E57" s="45" t="s">
        <v>93</v>
      </c>
      <c r="F57" s="5"/>
      <c r="G57" s="5"/>
      <c r="H57" s="51"/>
    </row>
    <row r="58" spans="1:9" s="1" customFormat="1" ht="16.5" customHeight="1" x14ac:dyDescent="0.2">
      <c r="A58" s="31" t="s">
        <v>63</v>
      </c>
      <c r="B58" s="53"/>
      <c r="C58" s="42" t="s">
        <v>3</v>
      </c>
      <c r="D58" s="53"/>
      <c r="E58" s="369" t="s">
        <v>4</v>
      </c>
      <c r="F58" s="370"/>
      <c r="G58" s="369" t="s">
        <v>2</v>
      </c>
      <c r="H58" s="370"/>
    </row>
    <row r="59" spans="1:9" s="1" customFormat="1" ht="16.5" customHeight="1" x14ac:dyDescent="0.2">
      <c r="A59" s="367">
        <v>2007</v>
      </c>
      <c r="B59" s="368"/>
      <c r="C59" s="44"/>
      <c r="D59" s="35"/>
      <c r="E59" s="371"/>
      <c r="F59" s="372"/>
      <c r="G59" s="371"/>
      <c r="H59" s="372"/>
    </row>
    <row r="60" spans="1:9" s="1" customFormat="1" ht="20.25" customHeight="1" x14ac:dyDescent="0.2">
      <c r="A60" s="58"/>
      <c r="B60" s="58">
        <f>SUM(B23+B32+B39)</f>
        <v>5880.4000000000015</v>
      </c>
      <c r="C60" s="48" t="s">
        <v>40</v>
      </c>
      <c r="D60" s="15" t="s">
        <v>80</v>
      </c>
      <c r="E60" s="58"/>
      <c r="F60" s="56">
        <f>SUM(F23+F32+F39)</f>
        <v>5800</v>
      </c>
      <c r="G60" s="56"/>
      <c r="H60" s="58">
        <f>SUM(H23+H32+H39)</f>
        <v>7560.3000000000011</v>
      </c>
      <c r="I60" s="55"/>
    </row>
    <row r="61" spans="1:9" s="1" customFormat="1" ht="20.25" customHeight="1" x14ac:dyDescent="0.2">
      <c r="A61" s="58"/>
      <c r="B61" s="69">
        <f>SUM(B14-B60)</f>
        <v>40.199999999997999</v>
      </c>
      <c r="C61" s="48" t="s">
        <v>41</v>
      </c>
      <c r="D61" s="15" t="s">
        <v>87</v>
      </c>
      <c r="E61" s="58"/>
      <c r="F61" s="75">
        <f>SUM(F14-F60)</f>
        <v>-400</v>
      </c>
      <c r="G61" s="56"/>
      <c r="H61" s="69">
        <f>SUM(H14-H60)</f>
        <v>78.399999999999636</v>
      </c>
      <c r="I61" s="55"/>
    </row>
    <row r="62" spans="1:9" s="1" customFormat="1" ht="20.25" customHeight="1" x14ac:dyDescent="0.2">
      <c r="A62" s="33"/>
      <c r="B62" s="33"/>
      <c r="C62" s="36" t="s">
        <v>44</v>
      </c>
      <c r="D62" s="29" t="s">
        <v>45</v>
      </c>
      <c r="E62" s="33"/>
      <c r="F62" s="21"/>
      <c r="G62" s="21"/>
      <c r="H62" s="33"/>
      <c r="I62" s="55"/>
    </row>
    <row r="63" spans="1:9" s="1" customFormat="1" ht="18" customHeight="1" x14ac:dyDescent="0.2">
      <c r="A63" s="59"/>
      <c r="B63" s="59">
        <v>4.5999999999999996</v>
      </c>
      <c r="C63" s="37" t="s">
        <v>42</v>
      </c>
      <c r="D63" s="16" t="s">
        <v>47</v>
      </c>
      <c r="E63" s="52"/>
      <c r="F63" s="71" t="s">
        <v>60</v>
      </c>
      <c r="G63" s="21"/>
      <c r="H63" s="59">
        <v>-20.3</v>
      </c>
      <c r="I63" s="55"/>
    </row>
    <row r="64" spans="1:9" s="1" customFormat="1" ht="18" customHeight="1" x14ac:dyDescent="0.2">
      <c r="A64" s="33"/>
      <c r="B64" s="33"/>
      <c r="C64" s="37" t="s">
        <v>43</v>
      </c>
      <c r="D64" s="16" t="s">
        <v>49</v>
      </c>
      <c r="E64" s="33"/>
      <c r="F64" s="21"/>
      <c r="G64" s="21"/>
      <c r="H64" s="33"/>
      <c r="I64" s="55"/>
    </row>
    <row r="65" spans="1:9" s="1" customFormat="1" ht="18" customHeight="1" x14ac:dyDescent="0.2">
      <c r="A65" s="33">
        <v>198</v>
      </c>
      <c r="B65" s="33"/>
      <c r="C65" s="40"/>
      <c r="D65" s="16" t="s">
        <v>50</v>
      </c>
      <c r="E65" s="33">
        <v>116</v>
      </c>
      <c r="F65" s="21"/>
      <c r="G65" s="21">
        <v>187.5</v>
      </c>
      <c r="H65" s="33"/>
      <c r="I65" s="55"/>
    </row>
    <row r="66" spans="1:9" s="1" customFormat="1" ht="18" customHeight="1" x14ac:dyDescent="0.2">
      <c r="A66" s="60">
        <v>-194.8</v>
      </c>
      <c r="B66" s="33"/>
      <c r="C66" s="39"/>
      <c r="D66" s="16" t="s">
        <v>51</v>
      </c>
      <c r="E66" s="68">
        <v>-46</v>
      </c>
      <c r="F66" s="33"/>
      <c r="G66" s="60">
        <v>-143.5</v>
      </c>
      <c r="H66" s="33"/>
      <c r="I66" s="55"/>
    </row>
    <row r="67" spans="1:9" s="1" customFormat="1" ht="18" customHeight="1" x14ac:dyDescent="0.2">
      <c r="A67" s="33"/>
      <c r="B67" s="80">
        <f>SUM(A65:A66)</f>
        <v>3.1999999999999886</v>
      </c>
      <c r="C67" s="39"/>
      <c r="D67" s="18"/>
      <c r="E67" s="33"/>
      <c r="F67" s="21">
        <f>SUM(E65:E66)</f>
        <v>70</v>
      </c>
      <c r="G67" s="21"/>
      <c r="H67" s="80">
        <f>SUM(G65:G66)</f>
        <v>44</v>
      </c>
      <c r="I67" s="55"/>
    </row>
    <row r="68" spans="1:9" s="1" customFormat="1" ht="18" customHeight="1" x14ac:dyDescent="0.2">
      <c r="A68" s="33"/>
      <c r="B68" s="33"/>
      <c r="C68" s="37" t="s">
        <v>46</v>
      </c>
      <c r="D68" s="16" t="s">
        <v>53</v>
      </c>
      <c r="E68" s="33"/>
      <c r="F68" s="24"/>
      <c r="G68" s="21"/>
      <c r="H68" s="33"/>
      <c r="I68" s="55"/>
    </row>
    <row r="69" spans="1:9" s="1" customFormat="1" ht="18" customHeight="1" x14ac:dyDescent="0.2">
      <c r="A69" s="33" t="s">
        <v>60</v>
      </c>
      <c r="B69" s="33"/>
      <c r="C69" s="41"/>
      <c r="D69" s="16" t="s">
        <v>54</v>
      </c>
      <c r="E69" s="33">
        <v>0</v>
      </c>
      <c r="F69" s="24"/>
      <c r="G69" s="33">
        <v>80</v>
      </c>
      <c r="H69" s="33"/>
      <c r="I69" s="55"/>
    </row>
    <row r="70" spans="1:9" s="1" customFormat="1" ht="18" customHeight="1" x14ac:dyDescent="0.2">
      <c r="A70" s="61">
        <v>-130</v>
      </c>
      <c r="B70" s="33"/>
      <c r="C70" s="41"/>
      <c r="D70" s="16" t="s">
        <v>55</v>
      </c>
      <c r="E70" s="61">
        <v>-160</v>
      </c>
      <c r="F70" s="63"/>
      <c r="G70" s="61">
        <v>-160</v>
      </c>
      <c r="H70" s="33"/>
      <c r="I70" s="55"/>
    </row>
    <row r="71" spans="1:9" s="1" customFormat="1" ht="18" customHeight="1" x14ac:dyDescent="0.2">
      <c r="A71" s="64"/>
      <c r="B71" s="25">
        <f>SUM(A69:A70)</f>
        <v>-130</v>
      </c>
      <c r="C71" s="41"/>
      <c r="D71" s="16"/>
      <c r="E71" s="33"/>
      <c r="F71" s="59">
        <f>SUM(E69:E70)</f>
        <v>-160</v>
      </c>
      <c r="G71" s="21"/>
      <c r="H71" s="59">
        <f>SUM(G69:G70)</f>
        <v>-80</v>
      </c>
      <c r="I71" s="55"/>
    </row>
    <row r="72" spans="1:9" s="1" customFormat="1" ht="18" customHeight="1" x14ac:dyDescent="0.2">
      <c r="A72" s="71"/>
      <c r="B72" s="70" t="s">
        <v>60</v>
      </c>
      <c r="C72" s="37" t="s">
        <v>48</v>
      </c>
      <c r="D72" s="66" t="s">
        <v>62</v>
      </c>
      <c r="E72" s="21"/>
      <c r="F72" s="33">
        <v>490</v>
      </c>
      <c r="G72" s="70"/>
      <c r="H72" s="71" t="s">
        <v>60</v>
      </c>
      <c r="I72" s="55"/>
    </row>
    <row r="73" spans="1:9" s="1" customFormat="1" ht="18" customHeight="1" x14ac:dyDescent="0.2">
      <c r="A73" s="76"/>
      <c r="B73" s="26">
        <v>82</v>
      </c>
      <c r="C73" s="47" t="s">
        <v>52</v>
      </c>
      <c r="D73" s="19" t="s">
        <v>57</v>
      </c>
      <c r="E73" s="62"/>
      <c r="F73" s="67" t="s">
        <v>60</v>
      </c>
      <c r="G73" s="26"/>
      <c r="H73" s="26">
        <v>-22.1</v>
      </c>
      <c r="I73" s="55"/>
    </row>
    <row r="74" spans="1:9" s="1" customFormat="1" ht="18" customHeight="1" x14ac:dyDescent="0.2">
      <c r="A74" s="33"/>
      <c r="B74" s="59"/>
      <c r="C74" s="37" t="s">
        <v>56</v>
      </c>
      <c r="D74" s="78" t="s">
        <v>58</v>
      </c>
      <c r="E74" s="33"/>
      <c r="F74" s="59"/>
      <c r="G74" s="33"/>
      <c r="H74" s="59"/>
      <c r="I74" s="55"/>
    </row>
    <row r="75" spans="1:9" s="1" customFormat="1" ht="18" customHeight="1" x14ac:dyDescent="0.2">
      <c r="A75" s="62"/>
      <c r="B75" s="60">
        <f>SUM(B63:B73)</f>
        <v>-40.200000000000017</v>
      </c>
      <c r="C75" s="49"/>
      <c r="D75" s="65" t="s">
        <v>90</v>
      </c>
      <c r="E75" s="62"/>
      <c r="F75" s="27">
        <f>SUM(F62:F73)</f>
        <v>400</v>
      </c>
      <c r="G75" s="27"/>
      <c r="H75" s="60">
        <f>SUM(H63:H73)</f>
        <v>-78.400000000000006</v>
      </c>
      <c r="I75" s="55"/>
    </row>
    <row r="76" spans="1:9" s="1" customFormat="1" ht="18" customHeight="1" x14ac:dyDescent="0.2">
      <c r="A76" s="3"/>
      <c r="B76" s="3"/>
      <c r="C76" s="3"/>
      <c r="D76" s="3"/>
      <c r="E76" s="3"/>
      <c r="F76" s="3"/>
      <c r="G76" s="3"/>
      <c r="H76" s="3"/>
      <c r="I76" s="55"/>
    </row>
    <row r="77" spans="1:9" s="1" customFormat="1" ht="18" customHeight="1" x14ac:dyDescent="0.2">
      <c r="A77" s="2"/>
      <c r="B77" s="3"/>
      <c r="C77" s="3"/>
      <c r="D77" s="3"/>
      <c r="E77" s="3"/>
      <c r="F77" s="3"/>
      <c r="G77" s="3"/>
      <c r="H77" s="3"/>
      <c r="I77" s="55"/>
    </row>
    <row r="78" spans="1:9" s="1" customFormat="1" ht="18" customHeight="1" x14ac:dyDescent="0.2">
      <c r="A78" s="3"/>
      <c r="B78" s="3"/>
      <c r="C78" s="3"/>
      <c r="D78" s="3"/>
      <c r="E78" s="3"/>
      <c r="F78" s="3"/>
      <c r="G78" s="3"/>
      <c r="H78" s="3"/>
      <c r="I78" s="55"/>
    </row>
    <row r="79" spans="1:9" s="1" customFormat="1" ht="12.75" customHeight="1" x14ac:dyDescent="0.2">
      <c r="A79" s="3"/>
      <c r="B79" s="3"/>
      <c r="C79" s="3"/>
      <c r="D79" s="3"/>
      <c r="E79" s="3"/>
      <c r="F79" s="3"/>
      <c r="G79" s="3"/>
      <c r="H79" s="3"/>
      <c r="I79" s="55"/>
    </row>
    <row r="80" spans="1:9" s="1" customFormat="1" ht="12.75" customHeight="1" x14ac:dyDescent="0.2">
      <c r="A80" s="3"/>
      <c r="B80" s="3"/>
      <c r="C80" s="3"/>
      <c r="D80" s="3"/>
      <c r="E80" s="3"/>
      <c r="F80" s="3"/>
      <c r="G80" s="3"/>
      <c r="H80" s="3"/>
    </row>
    <row r="81" spans="1:8" s="1" customFormat="1" x14ac:dyDescent="0.2">
      <c r="A81" s="3"/>
      <c r="B81" s="3"/>
      <c r="C81" s="3"/>
      <c r="D81" s="3"/>
      <c r="E81" s="3"/>
      <c r="F81" s="3"/>
      <c r="G81" s="3"/>
      <c r="H81" s="3"/>
    </row>
    <row r="82" spans="1:8" s="1" customFormat="1" x14ac:dyDescent="0.2">
      <c r="A82" s="3"/>
      <c r="B82" s="3"/>
      <c r="C82" s="3"/>
      <c r="D82" s="3"/>
      <c r="E82" s="3"/>
      <c r="F82" s="3"/>
      <c r="G82" s="3"/>
      <c r="H82" s="3"/>
    </row>
    <row r="83" spans="1:8" s="1" customFormat="1" x14ac:dyDescent="0.2">
      <c r="A83" s="3"/>
      <c r="B83" s="3"/>
      <c r="C83" s="3"/>
      <c r="D83" s="3"/>
      <c r="E83" s="3"/>
      <c r="F83" s="3"/>
      <c r="G83" s="3"/>
      <c r="H83" s="3"/>
    </row>
    <row r="84" spans="1:8" s="1" customFormat="1" x14ac:dyDescent="0.2">
      <c r="A84" s="3"/>
      <c r="B84" s="3"/>
      <c r="C84" s="3"/>
      <c r="D84" s="3"/>
      <c r="E84" s="3"/>
      <c r="F84" s="3"/>
      <c r="G84" s="3"/>
      <c r="H84" s="3"/>
    </row>
    <row r="85" spans="1:8" s="1" customFormat="1" x14ac:dyDescent="0.2">
      <c r="A85" s="3"/>
      <c r="B85" s="3"/>
      <c r="C85" s="3"/>
      <c r="D85" s="3"/>
      <c r="E85" s="3"/>
      <c r="F85" s="3"/>
      <c r="G85" s="3"/>
      <c r="H85" s="3"/>
    </row>
    <row r="86" spans="1:8" s="1" customFormat="1" x14ac:dyDescent="0.2">
      <c r="A86" s="3"/>
      <c r="B86" s="3"/>
      <c r="C86" s="3"/>
      <c r="D86" s="3"/>
      <c r="E86" s="3"/>
      <c r="F86" s="3"/>
      <c r="G86" s="3"/>
      <c r="H86" s="3"/>
    </row>
    <row r="87" spans="1:8" s="1" customFormat="1" x14ac:dyDescent="0.2">
      <c r="A87" s="3"/>
      <c r="B87" s="3"/>
      <c r="C87" s="3"/>
      <c r="D87" s="3"/>
      <c r="E87" s="3"/>
      <c r="F87" s="3"/>
      <c r="G87" s="3"/>
      <c r="H87" s="3"/>
    </row>
    <row r="88" spans="1:8" s="1" customFormat="1" x14ac:dyDescent="0.2">
      <c r="A88" s="3"/>
      <c r="B88" s="3"/>
      <c r="C88" s="3"/>
      <c r="D88" s="3"/>
      <c r="E88" s="3"/>
      <c r="F88" s="3"/>
      <c r="G88" s="3"/>
      <c r="H88" s="3"/>
    </row>
    <row r="89" spans="1:8" s="1" customFormat="1" x14ac:dyDescent="0.2">
      <c r="A89" s="3"/>
      <c r="B89" s="3"/>
      <c r="C89" s="3"/>
      <c r="D89" s="3"/>
      <c r="E89" s="3"/>
      <c r="F89" s="3"/>
      <c r="G89" s="3"/>
      <c r="H89" s="3"/>
    </row>
    <row r="90" spans="1:8" s="1" customFormat="1" x14ac:dyDescent="0.2">
      <c r="A90" s="3"/>
      <c r="B90" s="3"/>
      <c r="C90" s="3"/>
      <c r="D90" s="3"/>
      <c r="E90" s="3"/>
      <c r="F90" s="3"/>
      <c r="G90" s="3"/>
      <c r="H90" s="3"/>
    </row>
    <row r="91" spans="1:8" s="1" customFormat="1" x14ac:dyDescent="0.2">
      <c r="A91" s="3"/>
      <c r="B91" s="3"/>
      <c r="C91" s="3"/>
      <c r="D91" s="3"/>
      <c r="E91" s="3"/>
      <c r="F91" s="3"/>
      <c r="G91" s="3"/>
      <c r="H91" s="3"/>
    </row>
    <row r="92" spans="1:8" s="1" customFormat="1" x14ac:dyDescent="0.2">
      <c r="A92" s="3"/>
      <c r="B92" s="3"/>
      <c r="C92" s="3"/>
      <c r="D92" s="3"/>
      <c r="E92" s="3"/>
      <c r="F92" s="3"/>
      <c r="G92" s="3"/>
      <c r="H92" s="3"/>
    </row>
    <row r="93" spans="1:8" s="1" customFormat="1" x14ac:dyDescent="0.2">
      <c r="A93" s="3"/>
      <c r="B93" s="3"/>
      <c r="C93" s="3"/>
      <c r="D93" s="3"/>
      <c r="E93" s="3"/>
      <c r="F93" s="3"/>
      <c r="G93" s="3"/>
      <c r="H93" s="3"/>
    </row>
    <row r="94" spans="1:8" s="1" customFormat="1" x14ac:dyDescent="0.2">
      <c r="A94" s="3"/>
      <c r="B94" s="3"/>
      <c r="C94" s="3"/>
      <c r="D94" s="3"/>
      <c r="E94" s="3"/>
      <c r="F94" s="3"/>
      <c r="G94" s="3"/>
      <c r="H94" s="3"/>
    </row>
    <row r="95" spans="1:8" s="1" customFormat="1" x14ac:dyDescent="0.2">
      <c r="A95" s="3"/>
      <c r="B95" s="3"/>
      <c r="C95" s="3"/>
      <c r="D95" s="3"/>
      <c r="E95" s="3"/>
      <c r="F95" s="3"/>
      <c r="G95" s="3"/>
      <c r="H95" s="3"/>
    </row>
    <row r="96" spans="1:8" x14ac:dyDescent="0.2">
      <c r="D96" s="79" t="s">
        <v>77</v>
      </c>
    </row>
    <row r="97" spans="1:8" s="1" customFormat="1" x14ac:dyDescent="0.2">
      <c r="A97" s="3"/>
      <c r="B97" s="3"/>
      <c r="C97" s="3"/>
      <c r="D97" s="3"/>
      <c r="E97" s="3"/>
      <c r="F97" s="3"/>
      <c r="G97" s="3"/>
      <c r="H97" s="3"/>
    </row>
    <row r="98" spans="1:8" s="1" customFormat="1" x14ac:dyDescent="0.2">
      <c r="A98" s="3"/>
      <c r="B98" s="3"/>
      <c r="C98" s="3"/>
      <c r="D98" s="3"/>
      <c r="E98" s="3"/>
      <c r="F98" s="3"/>
      <c r="G98" s="3"/>
      <c r="H98" s="3"/>
    </row>
    <row r="99" spans="1:8" s="1" customFormat="1" x14ac:dyDescent="0.2">
      <c r="A99"/>
      <c r="B99"/>
      <c r="C99"/>
      <c r="D99"/>
      <c r="E99"/>
      <c r="F99"/>
      <c r="G99"/>
      <c r="H99"/>
    </row>
    <row r="100" spans="1:8" s="1" customFormat="1" x14ac:dyDescent="0.2">
      <c r="A100"/>
      <c r="B100"/>
      <c r="C100"/>
      <c r="D100"/>
      <c r="E100"/>
      <c r="F100"/>
      <c r="G100"/>
      <c r="H100"/>
    </row>
    <row r="101" spans="1:8" s="1" customFormat="1" x14ac:dyDescent="0.2">
      <c r="A101"/>
      <c r="B101"/>
      <c r="C101"/>
      <c r="D101"/>
      <c r="E101"/>
      <c r="F101"/>
      <c r="G101"/>
      <c r="H101"/>
    </row>
  </sheetData>
  <mergeCells count="6">
    <mergeCell ref="A7:B7"/>
    <mergeCell ref="G6:H7"/>
    <mergeCell ref="E6:F7"/>
    <mergeCell ref="G58:H59"/>
    <mergeCell ref="E58:F59"/>
    <mergeCell ref="A59:B59"/>
  </mergeCells>
  <phoneticPr fontId="0" type="noConversion"/>
  <printOptions horizontalCentered="1" gridLinesSet="0"/>
  <pageMargins left="0" right="0.55118110236220474" top="0.19685039370078741" bottom="1.3779527559055118" header="0.51181102362204722" footer="0.51181102362204722"/>
  <pageSetup paperSize="5" orientation="portrait" horizontalDpi="4294967293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0"/>
  <sheetViews>
    <sheetView rightToLeft="1" topLeftCell="A202" workbookViewId="0">
      <selection activeCell="B16" sqref="B16"/>
    </sheetView>
  </sheetViews>
  <sheetFormatPr defaultRowHeight="12.75" x14ac:dyDescent="0.2"/>
  <cols>
    <col min="1" max="1" width="14.42578125" customWidth="1"/>
    <col min="2" max="2" width="43.42578125" customWidth="1"/>
    <col min="3" max="4" width="13.85546875" customWidth="1"/>
  </cols>
  <sheetData>
    <row r="1" spans="1:4" s="1" customFormat="1" ht="21" customHeight="1" x14ac:dyDescent="0.2">
      <c r="A1" s="11" t="s">
        <v>367</v>
      </c>
      <c r="B1" s="3"/>
      <c r="C1" s="3"/>
      <c r="D1" s="3"/>
    </row>
    <row r="2" spans="1:4" s="1" customFormat="1" ht="18.75" customHeight="1" x14ac:dyDescent="0.2">
      <c r="A2" s="83" t="s">
        <v>368</v>
      </c>
      <c r="B2" s="84"/>
      <c r="C2" s="84"/>
      <c r="D2" s="84"/>
    </row>
    <row r="3" spans="1:4" s="82" customFormat="1" ht="18.75" customHeight="1" x14ac:dyDescent="0.2">
      <c r="A3" s="83" t="s">
        <v>226</v>
      </c>
      <c r="B3" s="84"/>
      <c r="C3" s="84"/>
      <c r="D3" s="84"/>
    </row>
    <row r="4" spans="1:4" s="1" customFormat="1" ht="21.75" x14ac:dyDescent="0.2">
      <c r="A4" s="3"/>
      <c r="B4" s="3"/>
      <c r="C4" s="3"/>
      <c r="D4" s="10" t="s">
        <v>97</v>
      </c>
    </row>
    <row r="5" spans="1:4" s="1" customFormat="1" ht="17.25" customHeight="1" x14ac:dyDescent="0.2">
      <c r="A5" s="86" t="s">
        <v>167</v>
      </c>
      <c r="B5" s="6"/>
      <c r="C5" s="88" t="s">
        <v>93</v>
      </c>
      <c r="D5" s="149"/>
    </row>
    <row r="6" spans="1:4" s="1" customFormat="1" ht="15" customHeight="1" x14ac:dyDescent="0.2">
      <c r="A6" s="262" t="s">
        <v>63</v>
      </c>
      <c r="B6" s="90" t="s">
        <v>3</v>
      </c>
      <c r="C6" s="374" t="s">
        <v>4</v>
      </c>
      <c r="D6" s="374" t="s">
        <v>2</v>
      </c>
    </row>
    <row r="7" spans="1:4" s="1" customFormat="1" ht="15" customHeight="1" x14ac:dyDescent="0.2">
      <c r="A7" s="110">
        <v>2007</v>
      </c>
      <c r="B7" s="263"/>
      <c r="C7" s="375"/>
      <c r="D7" s="375"/>
    </row>
    <row r="8" spans="1:4" s="1" customFormat="1" ht="16.5" customHeight="1" x14ac:dyDescent="0.2">
      <c r="A8" s="139"/>
      <c r="B8" s="245" t="s">
        <v>369</v>
      </c>
      <c r="C8" s="264"/>
      <c r="D8" s="139"/>
    </row>
    <row r="9" spans="1:4" s="1" customFormat="1" ht="16.5" customHeight="1" x14ac:dyDescent="0.2">
      <c r="A9" s="265"/>
      <c r="B9" s="266" t="s">
        <v>370</v>
      </c>
      <c r="C9" s="267"/>
      <c r="D9" s="265"/>
    </row>
    <row r="10" spans="1:4" s="1" customFormat="1" ht="18.75" customHeight="1" x14ac:dyDescent="0.2">
      <c r="A10" s="99">
        <v>629856112</v>
      </c>
      <c r="B10" s="66" t="s">
        <v>371</v>
      </c>
      <c r="C10" s="113">
        <v>682599569</v>
      </c>
      <c r="D10" s="99">
        <v>722714033</v>
      </c>
    </row>
    <row r="11" spans="1:4" s="1" customFormat="1" ht="18.75" customHeight="1" x14ac:dyDescent="0.2">
      <c r="A11" s="99">
        <v>4140634</v>
      </c>
      <c r="B11" s="66" t="s">
        <v>372</v>
      </c>
      <c r="C11" s="113">
        <v>3527732</v>
      </c>
      <c r="D11" s="99">
        <v>5517002</v>
      </c>
    </row>
    <row r="12" spans="1:4" s="1" customFormat="1" ht="18.75" customHeight="1" x14ac:dyDescent="0.2">
      <c r="A12" s="99">
        <v>4641146</v>
      </c>
      <c r="B12" s="66" t="s">
        <v>373</v>
      </c>
      <c r="C12" s="98" t="s">
        <v>374</v>
      </c>
      <c r="D12" s="99">
        <v>5389096</v>
      </c>
    </row>
    <row r="13" spans="1:4" s="1" customFormat="1" ht="18.75" customHeight="1" x14ac:dyDescent="0.2">
      <c r="A13" s="99">
        <v>1016400</v>
      </c>
      <c r="B13" s="66" t="s">
        <v>375</v>
      </c>
      <c r="C13" s="99">
        <v>1061400</v>
      </c>
      <c r="D13" s="99">
        <v>1135567</v>
      </c>
    </row>
    <row r="14" spans="1:4" s="1" customFormat="1" ht="19.5" customHeight="1" x14ac:dyDescent="0.2">
      <c r="A14" s="112">
        <f>SUM(A10:A13)</f>
        <v>639654292</v>
      </c>
      <c r="B14" s="163" t="s">
        <v>376</v>
      </c>
      <c r="C14" s="112">
        <f>SUM(C10:C13)</f>
        <v>687188701</v>
      </c>
      <c r="D14" s="112">
        <f>SUM(D10:D13)</f>
        <v>734755698</v>
      </c>
    </row>
    <row r="15" spans="1:4" s="1" customFormat="1" ht="15" customHeight="1" x14ac:dyDescent="0.2">
      <c r="A15" s="112"/>
      <c r="B15" s="268" t="s">
        <v>377</v>
      </c>
      <c r="C15" s="95"/>
      <c r="D15" s="112"/>
    </row>
    <row r="16" spans="1:4" s="1" customFormat="1" ht="18" customHeight="1" x14ac:dyDescent="0.2">
      <c r="A16" s="99">
        <v>240644481</v>
      </c>
      <c r="B16" s="66" t="s">
        <v>378</v>
      </c>
      <c r="C16" s="113">
        <v>246917757</v>
      </c>
      <c r="D16" s="99">
        <v>263778191</v>
      </c>
    </row>
    <row r="17" spans="1:4" s="1" customFormat="1" ht="18" customHeight="1" x14ac:dyDescent="0.2">
      <c r="A17" s="99">
        <v>26271721</v>
      </c>
      <c r="B17" s="66" t="s">
        <v>379</v>
      </c>
      <c r="C17" s="113">
        <v>27281326</v>
      </c>
      <c r="D17" s="99">
        <v>28114523</v>
      </c>
    </row>
    <row r="18" spans="1:4" s="1" customFormat="1" ht="18" customHeight="1" x14ac:dyDescent="0.2">
      <c r="A18" s="99">
        <v>7904376</v>
      </c>
      <c r="B18" s="168" t="s">
        <v>380</v>
      </c>
      <c r="C18" s="113">
        <v>8318337</v>
      </c>
      <c r="D18" s="99">
        <v>8445243</v>
      </c>
    </row>
    <row r="19" spans="1:4" s="1" customFormat="1" ht="18" customHeight="1" x14ac:dyDescent="0.2">
      <c r="A19" s="99">
        <v>8920313</v>
      </c>
      <c r="B19" s="66" t="s">
        <v>381</v>
      </c>
      <c r="C19" s="113">
        <v>9124151</v>
      </c>
      <c r="D19" s="99">
        <v>9847412</v>
      </c>
    </row>
    <row r="20" spans="1:4" s="1" customFormat="1" ht="18" customHeight="1" x14ac:dyDescent="0.2">
      <c r="A20" s="99">
        <v>30179254</v>
      </c>
      <c r="B20" s="168" t="s">
        <v>382</v>
      </c>
      <c r="C20" s="113">
        <v>32927536</v>
      </c>
      <c r="D20" s="99">
        <v>33041433</v>
      </c>
    </row>
    <row r="21" spans="1:4" s="1" customFormat="1" ht="18" customHeight="1" x14ac:dyDescent="0.2">
      <c r="A21" s="99">
        <v>2775390</v>
      </c>
      <c r="B21" s="66" t="s">
        <v>383</v>
      </c>
      <c r="C21" s="113">
        <v>3206271</v>
      </c>
      <c r="D21" s="99">
        <v>4370235</v>
      </c>
    </row>
    <row r="22" spans="1:4" s="1" customFormat="1" ht="18" customHeight="1" x14ac:dyDescent="0.2">
      <c r="A22" s="99">
        <v>69810477</v>
      </c>
      <c r="B22" s="66" t="s">
        <v>384</v>
      </c>
      <c r="C22" s="113">
        <v>72695903</v>
      </c>
      <c r="D22" s="99">
        <v>78925759</v>
      </c>
    </row>
    <row r="23" spans="1:4" s="1" customFormat="1" ht="18" customHeight="1" x14ac:dyDescent="0.2">
      <c r="A23" s="99">
        <v>12446234</v>
      </c>
      <c r="B23" s="66" t="s">
        <v>385</v>
      </c>
      <c r="C23" s="113">
        <v>17244731</v>
      </c>
      <c r="D23" s="99">
        <v>17044714</v>
      </c>
    </row>
    <row r="24" spans="1:4" s="1" customFormat="1" ht="21" customHeight="1" x14ac:dyDescent="0.2">
      <c r="A24" s="112">
        <f>SUM(A16:A23)</f>
        <v>398952246</v>
      </c>
      <c r="B24" s="169" t="s">
        <v>386</v>
      </c>
      <c r="C24" s="95">
        <f>SUM(C16:C23)</f>
        <v>417716012</v>
      </c>
      <c r="D24" s="112">
        <f>SUM(D16:D23)</f>
        <v>443567510</v>
      </c>
    </row>
    <row r="25" spans="1:4" s="1" customFormat="1" ht="17.25" customHeight="1" x14ac:dyDescent="0.2">
      <c r="A25" s="112"/>
      <c r="B25" s="268" t="s">
        <v>387</v>
      </c>
      <c r="C25" s="95"/>
      <c r="D25" s="112"/>
    </row>
    <row r="26" spans="1:4" s="1" customFormat="1" ht="18" customHeight="1" x14ac:dyDescent="0.2">
      <c r="A26" s="99">
        <v>10699478</v>
      </c>
      <c r="B26" s="66" t="s">
        <v>388</v>
      </c>
      <c r="C26" s="113">
        <v>12884453</v>
      </c>
      <c r="D26" s="99">
        <v>11801050</v>
      </c>
    </row>
    <row r="27" spans="1:4" s="1" customFormat="1" ht="18" customHeight="1" x14ac:dyDescent="0.2">
      <c r="A27" s="99">
        <v>1801891</v>
      </c>
      <c r="B27" s="66" t="s">
        <v>389</v>
      </c>
      <c r="C27" s="113">
        <v>1733930</v>
      </c>
      <c r="D27" s="99">
        <v>1800675</v>
      </c>
    </row>
    <row r="28" spans="1:4" s="1" customFormat="1" ht="18" customHeight="1" x14ac:dyDescent="0.2">
      <c r="A28" s="99">
        <v>28296224</v>
      </c>
      <c r="B28" s="66" t="s">
        <v>390</v>
      </c>
      <c r="C28" s="113">
        <v>13746617</v>
      </c>
      <c r="D28" s="99">
        <v>28206251</v>
      </c>
    </row>
    <row r="29" spans="1:4" s="1" customFormat="1" ht="18" customHeight="1" x14ac:dyDescent="0.2">
      <c r="A29" s="99">
        <v>1720382</v>
      </c>
      <c r="B29" s="66" t="s">
        <v>391</v>
      </c>
      <c r="C29" s="113">
        <v>1269459</v>
      </c>
      <c r="D29" s="99">
        <v>2046873</v>
      </c>
    </row>
    <row r="30" spans="1:4" s="1" customFormat="1" ht="18" customHeight="1" x14ac:dyDescent="0.2">
      <c r="A30" s="99">
        <v>4141571</v>
      </c>
      <c r="B30" s="66" t="s">
        <v>392</v>
      </c>
      <c r="C30" s="113">
        <v>2783516</v>
      </c>
      <c r="D30" s="99">
        <v>5379818</v>
      </c>
    </row>
    <row r="31" spans="1:4" s="1" customFormat="1" ht="18" customHeight="1" x14ac:dyDescent="0.2">
      <c r="A31" s="99">
        <v>10549741</v>
      </c>
      <c r="B31" s="66" t="s">
        <v>393</v>
      </c>
      <c r="C31" s="113">
        <v>9436357</v>
      </c>
      <c r="D31" s="99">
        <v>9766060</v>
      </c>
    </row>
    <row r="32" spans="1:4" s="1" customFormat="1" ht="18" customHeight="1" x14ac:dyDescent="0.2">
      <c r="A32" s="99">
        <v>9457825</v>
      </c>
      <c r="B32" s="66" t="s">
        <v>394</v>
      </c>
      <c r="C32" s="113">
        <v>12197817</v>
      </c>
      <c r="D32" s="99">
        <v>11744736</v>
      </c>
    </row>
    <row r="33" spans="1:4" s="1" customFormat="1" ht="18" customHeight="1" x14ac:dyDescent="0.2">
      <c r="A33" s="99">
        <v>25036123</v>
      </c>
      <c r="B33" s="66" t="s">
        <v>395</v>
      </c>
      <c r="C33" s="113">
        <v>27924309</v>
      </c>
      <c r="D33" s="99">
        <v>35237644</v>
      </c>
    </row>
    <row r="34" spans="1:4" s="1" customFormat="1" ht="18" customHeight="1" x14ac:dyDescent="0.2">
      <c r="A34" s="99">
        <v>286709</v>
      </c>
      <c r="B34" s="66" t="s">
        <v>396</v>
      </c>
      <c r="C34" s="113">
        <v>114000</v>
      </c>
      <c r="D34" s="99">
        <v>56180</v>
      </c>
    </row>
    <row r="35" spans="1:4" s="1" customFormat="1" ht="18" customHeight="1" x14ac:dyDescent="0.2">
      <c r="A35" s="99">
        <v>3394958</v>
      </c>
      <c r="B35" s="66" t="s">
        <v>397</v>
      </c>
      <c r="C35" s="113">
        <v>3500000</v>
      </c>
      <c r="D35" s="99">
        <v>4481720</v>
      </c>
    </row>
    <row r="36" spans="1:4" s="1" customFormat="1" ht="18.75" customHeight="1" x14ac:dyDescent="0.2">
      <c r="A36" s="112">
        <f>SUM(A26:A35)</f>
        <v>95384902</v>
      </c>
      <c r="B36" s="163" t="s">
        <v>398</v>
      </c>
      <c r="C36" s="112">
        <f>SUM(C26:C35)</f>
        <v>85590458</v>
      </c>
      <c r="D36" s="112">
        <f>SUM(D26:D35)</f>
        <v>110521007</v>
      </c>
    </row>
    <row r="37" spans="1:4" s="1" customFormat="1" ht="18.75" customHeight="1" x14ac:dyDescent="0.2">
      <c r="A37" s="112">
        <v>213853205</v>
      </c>
      <c r="B37" s="269" t="s">
        <v>399</v>
      </c>
      <c r="C37" s="95">
        <v>70302771</v>
      </c>
      <c r="D37" s="112">
        <v>80388129</v>
      </c>
    </row>
    <row r="38" spans="1:4" s="1" customFormat="1" ht="18.75" customHeight="1" x14ac:dyDescent="0.2">
      <c r="A38" s="112">
        <f>SUM(A14+A24+A36+A37)</f>
        <v>1347844645</v>
      </c>
      <c r="B38" s="270" t="s">
        <v>400</v>
      </c>
      <c r="C38" s="112">
        <f>SUM(C14+C24+C36+C37)</f>
        <v>1260797942</v>
      </c>
      <c r="D38" s="112">
        <f>SUM(D14+D24+D36+D37)</f>
        <v>1369232344</v>
      </c>
    </row>
    <row r="39" spans="1:4" s="1" customFormat="1" ht="16.5" customHeight="1" x14ac:dyDescent="0.2">
      <c r="A39" s="112"/>
      <c r="B39" s="245" t="s">
        <v>401</v>
      </c>
      <c r="C39" s="95"/>
      <c r="D39" s="112"/>
    </row>
    <row r="40" spans="1:4" s="1" customFormat="1" ht="16.5" customHeight="1" x14ac:dyDescent="0.2">
      <c r="A40" s="99"/>
      <c r="B40" s="249" t="s">
        <v>402</v>
      </c>
      <c r="C40" s="113"/>
      <c r="D40" s="99"/>
    </row>
    <row r="41" spans="1:4" s="1" customFormat="1" ht="18" customHeight="1" x14ac:dyDescent="0.2">
      <c r="A41" s="99">
        <v>34376283</v>
      </c>
      <c r="B41" s="66" t="s">
        <v>403</v>
      </c>
      <c r="C41" s="113">
        <v>32006417</v>
      </c>
      <c r="D41" s="99">
        <v>41848174</v>
      </c>
    </row>
    <row r="42" spans="1:4" s="1" customFormat="1" ht="18" customHeight="1" x14ac:dyDescent="0.2">
      <c r="A42" s="99">
        <v>2512869</v>
      </c>
      <c r="B42" s="66" t="s">
        <v>404</v>
      </c>
      <c r="C42" s="113">
        <v>1751591</v>
      </c>
      <c r="D42" s="99">
        <v>2690660</v>
      </c>
    </row>
    <row r="43" spans="1:4" s="1" customFormat="1" ht="18" customHeight="1" x14ac:dyDescent="0.2">
      <c r="A43" s="271">
        <v>1147095</v>
      </c>
      <c r="B43" s="74" t="s">
        <v>405</v>
      </c>
      <c r="C43" s="272">
        <v>919891</v>
      </c>
      <c r="D43" s="271">
        <v>1179434</v>
      </c>
    </row>
    <row r="44" spans="1:4" s="1" customFormat="1" ht="13.5" customHeight="1" x14ac:dyDescent="0.2">
      <c r="A44"/>
      <c r="B44"/>
      <c r="C44"/>
      <c r="D44"/>
    </row>
    <row r="45" spans="1:4" s="1" customFormat="1" ht="13.5" customHeight="1" x14ac:dyDescent="0.2">
      <c r="A45"/>
      <c r="B45" s="79" t="s">
        <v>406</v>
      </c>
      <c r="C45"/>
      <c r="D45"/>
    </row>
    <row r="46" spans="1:4" s="1" customFormat="1" ht="13.5" customHeight="1" x14ac:dyDescent="0.2">
      <c r="A46"/>
      <c r="B46"/>
      <c r="C46"/>
      <c r="D46"/>
    </row>
    <row r="47" spans="1:4" s="1" customFormat="1" ht="13.5" customHeight="1" x14ac:dyDescent="0.2">
      <c r="A47"/>
      <c r="B47"/>
      <c r="C47"/>
      <c r="D47"/>
    </row>
    <row r="48" spans="1:4" s="1" customFormat="1" ht="13.5" customHeight="1" x14ac:dyDescent="0.2">
      <c r="A48"/>
      <c r="B48"/>
      <c r="C48"/>
      <c r="D48"/>
    </row>
    <row r="49" spans="1:4" s="1" customFormat="1" ht="13.5" customHeight="1" x14ac:dyDescent="0.2">
      <c r="A49"/>
      <c r="B49"/>
      <c r="C49"/>
      <c r="D49"/>
    </row>
    <row r="51" spans="1:4" s="1" customFormat="1" ht="13.5" customHeight="1" x14ac:dyDescent="0.2">
      <c r="A51"/>
      <c r="B51"/>
      <c r="C51"/>
      <c r="D51"/>
    </row>
    <row r="52" spans="1:4" s="1" customFormat="1" ht="13.5" customHeight="1" x14ac:dyDescent="0.2">
      <c r="A52"/>
      <c r="B52"/>
      <c r="C52"/>
      <c r="D52"/>
    </row>
    <row r="53" spans="1:4" s="1" customFormat="1" ht="13.5" customHeight="1" x14ac:dyDescent="0.2">
      <c r="A53"/>
      <c r="B53"/>
      <c r="C53"/>
      <c r="D53"/>
    </row>
    <row r="54" spans="1:4" s="1" customFormat="1" ht="13.5" customHeight="1" x14ac:dyDescent="0.2">
      <c r="A54"/>
      <c r="B54"/>
      <c r="C54"/>
      <c r="D54"/>
    </row>
    <row r="55" spans="1:4" s="1" customFormat="1" ht="13.5" customHeight="1" x14ac:dyDescent="0.2">
      <c r="A55"/>
      <c r="B55"/>
      <c r="C55"/>
      <c r="D55"/>
    </row>
    <row r="56" spans="1:4" s="1" customFormat="1" ht="13.5" customHeight="1" x14ac:dyDescent="0.2">
      <c r="A56"/>
      <c r="B56"/>
      <c r="C56"/>
      <c r="D56"/>
    </row>
    <row r="57" spans="1:4" s="1" customFormat="1" ht="13.5" customHeight="1" x14ac:dyDescent="0.2">
      <c r="A57"/>
      <c r="B57"/>
      <c r="C57"/>
      <c r="D57"/>
    </row>
    <row r="58" spans="1:4" s="1" customFormat="1" ht="19.5" customHeight="1" x14ac:dyDescent="0.2">
      <c r="A58" s="142" t="s">
        <v>407</v>
      </c>
      <c r="B58" s="3"/>
      <c r="C58" s="3"/>
      <c r="D58" s="3"/>
    </row>
    <row r="59" spans="1:4" s="1" customFormat="1" ht="19.5" customHeight="1" x14ac:dyDescent="0.2">
      <c r="A59" s="138" t="s">
        <v>408</v>
      </c>
      <c r="B59" s="84"/>
      <c r="C59" s="84"/>
      <c r="D59" s="84"/>
    </row>
    <row r="60" spans="1:4" s="82" customFormat="1" ht="18.75" customHeight="1" x14ac:dyDescent="0.2">
      <c r="A60" s="83" t="s">
        <v>226</v>
      </c>
      <c r="B60" s="84"/>
      <c r="C60" s="84"/>
      <c r="D60" s="84"/>
    </row>
    <row r="61" spans="1:4" s="1" customFormat="1" ht="19.5" customHeight="1" x14ac:dyDescent="0.2">
      <c r="A61" s="3"/>
      <c r="B61" s="3"/>
      <c r="C61" s="3"/>
      <c r="D61" s="10" t="s">
        <v>97</v>
      </c>
    </row>
    <row r="62" spans="1:4" s="1" customFormat="1" ht="19.5" customHeight="1" x14ac:dyDescent="0.2">
      <c r="A62" s="86" t="s">
        <v>167</v>
      </c>
      <c r="B62" s="6"/>
      <c r="C62" s="88" t="s">
        <v>93</v>
      </c>
      <c r="D62" s="149"/>
    </row>
    <row r="63" spans="1:4" s="1" customFormat="1" ht="19.5" customHeight="1" x14ac:dyDescent="0.2">
      <c r="A63" s="262" t="s">
        <v>63</v>
      </c>
      <c r="B63" s="90" t="s">
        <v>3</v>
      </c>
      <c r="C63" s="374" t="s">
        <v>4</v>
      </c>
      <c r="D63" s="374" t="s">
        <v>2</v>
      </c>
    </row>
    <row r="64" spans="1:4" s="1" customFormat="1" ht="19.5" customHeight="1" x14ac:dyDescent="0.2">
      <c r="A64" s="110">
        <v>2007</v>
      </c>
      <c r="B64" s="273"/>
      <c r="C64" s="375"/>
      <c r="D64" s="375"/>
    </row>
    <row r="65" spans="1:4" s="1" customFormat="1" ht="19.5" customHeight="1" x14ac:dyDescent="0.2">
      <c r="A65" s="274"/>
      <c r="B65" s="275" t="s">
        <v>409</v>
      </c>
      <c r="C65" s="276"/>
      <c r="D65" s="89"/>
    </row>
    <row r="66" spans="1:4" s="1" customFormat="1" ht="18" customHeight="1" x14ac:dyDescent="0.2">
      <c r="A66" s="99">
        <v>8115276</v>
      </c>
      <c r="B66" s="66" t="s">
        <v>410</v>
      </c>
      <c r="C66" s="113">
        <v>8003093</v>
      </c>
      <c r="D66" s="99">
        <v>9217232</v>
      </c>
    </row>
    <row r="67" spans="1:4" s="1" customFormat="1" ht="18" customHeight="1" x14ac:dyDescent="0.2">
      <c r="A67" s="99">
        <v>6966846</v>
      </c>
      <c r="B67" s="66" t="s">
        <v>411</v>
      </c>
      <c r="C67" s="113">
        <v>7580134</v>
      </c>
      <c r="D67" s="99">
        <v>9289196</v>
      </c>
    </row>
    <row r="68" spans="1:4" s="1" customFormat="1" ht="18" customHeight="1" x14ac:dyDescent="0.2">
      <c r="A68" s="99">
        <v>5027473</v>
      </c>
      <c r="B68" s="66" t="s">
        <v>412</v>
      </c>
      <c r="C68" s="113">
        <v>3847970</v>
      </c>
      <c r="D68" s="99">
        <v>6143865</v>
      </c>
    </row>
    <row r="69" spans="1:4" s="1" customFormat="1" ht="18" customHeight="1" x14ac:dyDescent="0.2">
      <c r="A69" s="99">
        <v>1790920</v>
      </c>
      <c r="B69" s="66" t="s">
        <v>413</v>
      </c>
      <c r="C69" s="113">
        <v>1184389</v>
      </c>
      <c r="D69" s="99">
        <v>2033229</v>
      </c>
    </row>
    <row r="70" spans="1:4" s="1" customFormat="1" ht="18" customHeight="1" x14ac:dyDescent="0.2">
      <c r="A70" s="99">
        <v>4722841</v>
      </c>
      <c r="B70" s="66" t="s">
        <v>414</v>
      </c>
      <c r="C70" s="113">
        <v>2446028</v>
      </c>
      <c r="D70" s="99">
        <v>3792339</v>
      </c>
    </row>
    <row r="71" spans="1:4" s="1" customFormat="1" ht="18" customHeight="1" x14ac:dyDescent="0.2">
      <c r="A71" s="99">
        <v>2154744</v>
      </c>
      <c r="B71" s="66" t="s">
        <v>415</v>
      </c>
      <c r="C71" s="113">
        <v>2208097</v>
      </c>
      <c r="D71" s="99">
        <v>4351825</v>
      </c>
    </row>
    <row r="72" spans="1:4" s="1" customFormat="1" ht="18" customHeight="1" x14ac:dyDescent="0.2">
      <c r="A72" s="99">
        <v>3429859</v>
      </c>
      <c r="B72" s="168" t="s">
        <v>416</v>
      </c>
      <c r="C72" s="113">
        <v>3520140</v>
      </c>
      <c r="D72" s="99">
        <v>2874026</v>
      </c>
    </row>
    <row r="73" spans="1:4" s="1" customFormat="1" ht="18" customHeight="1" x14ac:dyDescent="0.2">
      <c r="A73" s="99">
        <v>100447</v>
      </c>
      <c r="B73" s="66" t="s">
        <v>417</v>
      </c>
      <c r="C73" s="113">
        <v>145920</v>
      </c>
      <c r="D73" s="99">
        <v>130163</v>
      </c>
    </row>
    <row r="74" spans="1:4" s="1" customFormat="1" ht="18" customHeight="1" x14ac:dyDescent="0.2">
      <c r="A74" s="99">
        <v>3298936</v>
      </c>
      <c r="B74" s="168" t="s">
        <v>418</v>
      </c>
      <c r="C74" s="113">
        <v>3197830</v>
      </c>
      <c r="D74" s="99">
        <v>3352858</v>
      </c>
    </row>
    <row r="75" spans="1:4" s="1" customFormat="1" ht="18" customHeight="1" x14ac:dyDescent="0.2">
      <c r="A75" s="99">
        <v>6683912</v>
      </c>
      <c r="B75" s="168" t="s">
        <v>419</v>
      </c>
      <c r="C75" s="113">
        <v>4898349</v>
      </c>
      <c r="D75" s="99">
        <v>7061704</v>
      </c>
    </row>
    <row r="76" spans="1:4" s="1" customFormat="1" ht="18" customHeight="1" x14ac:dyDescent="0.2">
      <c r="A76" s="99">
        <v>2305924</v>
      </c>
      <c r="B76" s="66" t="s">
        <v>420</v>
      </c>
      <c r="C76" s="113">
        <v>1590876</v>
      </c>
      <c r="D76" s="99">
        <v>3259246</v>
      </c>
    </row>
    <row r="77" spans="1:4" s="1" customFormat="1" ht="18" customHeight="1" x14ac:dyDescent="0.2">
      <c r="A77" s="99">
        <v>16920685</v>
      </c>
      <c r="B77" s="66" t="s">
        <v>421</v>
      </c>
      <c r="C77" s="113">
        <v>5474852</v>
      </c>
      <c r="D77" s="99">
        <v>23236851</v>
      </c>
    </row>
    <row r="78" spans="1:4" s="1" customFormat="1" ht="19.5" customHeight="1" x14ac:dyDescent="0.2">
      <c r="A78" s="135">
        <f>SUM(A41:A43,A66:A77)</f>
        <v>99554110</v>
      </c>
      <c r="B78" s="173" t="s">
        <v>422</v>
      </c>
      <c r="C78" s="277">
        <f>SUM(C41:C77)</f>
        <v>78775577</v>
      </c>
      <c r="D78" s="135">
        <f>SUM(D41:D77)</f>
        <v>120460802</v>
      </c>
    </row>
    <row r="79" spans="1:4" s="1" customFormat="1" ht="19.5" customHeight="1" x14ac:dyDescent="0.2">
      <c r="A79" s="112"/>
      <c r="B79" s="278" t="s">
        <v>423</v>
      </c>
      <c r="C79" s="95"/>
      <c r="D79" s="112"/>
    </row>
    <row r="80" spans="1:4" s="1" customFormat="1" ht="18" customHeight="1" x14ac:dyDescent="0.2">
      <c r="A80" s="99">
        <v>214791</v>
      </c>
      <c r="B80" s="66" t="s">
        <v>424</v>
      </c>
      <c r="C80" s="113">
        <v>70400</v>
      </c>
      <c r="D80" s="99">
        <v>200000</v>
      </c>
    </row>
    <row r="81" spans="1:4" s="1" customFormat="1" ht="18" customHeight="1" x14ac:dyDescent="0.2">
      <c r="A81" s="99">
        <v>10172192</v>
      </c>
      <c r="B81" s="66" t="s">
        <v>425</v>
      </c>
      <c r="C81" s="113">
        <v>11647809</v>
      </c>
      <c r="D81" s="99">
        <v>11495355</v>
      </c>
    </row>
    <row r="82" spans="1:4" s="1" customFormat="1" ht="18" customHeight="1" x14ac:dyDescent="0.2">
      <c r="A82" s="99">
        <v>17227354</v>
      </c>
      <c r="B82" s="66" t="s">
        <v>426</v>
      </c>
      <c r="C82" s="113">
        <v>17344307</v>
      </c>
      <c r="D82" s="99">
        <v>20939485</v>
      </c>
    </row>
    <row r="83" spans="1:4" s="1" customFormat="1" ht="18" customHeight="1" x14ac:dyDescent="0.2">
      <c r="A83" s="99">
        <v>1042760</v>
      </c>
      <c r="B83" s="66" t="s">
        <v>427</v>
      </c>
      <c r="C83" s="113">
        <v>1009393</v>
      </c>
      <c r="D83" s="99">
        <v>1173877</v>
      </c>
    </row>
    <row r="84" spans="1:4" s="1" customFormat="1" ht="18" customHeight="1" x14ac:dyDescent="0.2">
      <c r="A84" s="99">
        <v>69527</v>
      </c>
      <c r="B84" s="66" t="s">
        <v>428</v>
      </c>
      <c r="C84" s="113">
        <v>130615</v>
      </c>
      <c r="D84" s="99">
        <v>83078</v>
      </c>
    </row>
    <row r="85" spans="1:4" s="1" customFormat="1" ht="18" customHeight="1" x14ac:dyDescent="0.2">
      <c r="A85" s="99">
        <v>9057570</v>
      </c>
      <c r="B85" s="66" t="s">
        <v>429</v>
      </c>
      <c r="C85" s="113">
        <v>3800709</v>
      </c>
      <c r="D85" s="99">
        <v>6275337</v>
      </c>
    </row>
    <row r="86" spans="1:4" s="1" customFormat="1" ht="18" customHeight="1" x14ac:dyDescent="0.2">
      <c r="A86" s="99">
        <v>1017172</v>
      </c>
      <c r="B86" s="66" t="s">
        <v>430</v>
      </c>
      <c r="C86" s="113">
        <v>817889</v>
      </c>
      <c r="D86" s="99">
        <v>5986955</v>
      </c>
    </row>
    <row r="87" spans="1:4" s="1" customFormat="1" ht="18" customHeight="1" x14ac:dyDescent="0.2">
      <c r="A87" s="99">
        <v>1004470</v>
      </c>
      <c r="B87" s="66" t="s">
        <v>431</v>
      </c>
      <c r="C87" s="113">
        <v>1227534</v>
      </c>
      <c r="D87" s="99">
        <v>1381744</v>
      </c>
    </row>
    <row r="88" spans="1:4" s="1" customFormat="1" ht="18" customHeight="1" x14ac:dyDescent="0.2">
      <c r="A88" s="99">
        <v>4959563</v>
      </c>
      <c r="B88" s="66" t="s">
        <v>432</v>
      </c>
      <c r="C88" s="113">
        <v>4106583</v>
      </c>
      <c r="D88" s="99">
        <v>5832740</v>
      </c>
    </row>
    <row r="89" spans="1:4" s="1" customFormat="1" ht="18" customHeight="1" x14ac:dyDescent="0.2">
      <c r="A89" s="99">
        <v>7215970</v>
      </c>
      <c r="B89" s="66" t="s">
        <v>433</v>
      </c>
      <c r="C89" s="113">
        <v>7007626</v>
      </c>
      <c r="D89" s="99">
        <v>8717862</v>
      </c>
    </row>
    <row r="90" spans="1:4" s="1" customFormat="1" ht="18" customHeight="1" x14ac:dyDescent="0.2">
      <c r="A90" s="99">
        <v>2110256</v>
      </c>
      <c r="B90" s="66" t="s">
        <v>434</v>
      </c>
      <c r="C90" s="113">
        <v>2519702</v>
      </c>
      <c r="D90" s="99">
        <v>2190940</v>
      </c>
    </row>
    <row r="91" spans="1:4" s="1" customFormat="1" ht="18" customHeight="1" x14ac:dyDescent="0.2">
      <c r="A91" s="99">
        <v>400841</v>
      </c>
      <c r="B91" s="66" t="s">
        <v>435</v>
      </c>
      <c r="C91" s="113">
        <v>1036018</v>
      </c>
      <c r="D91" s="99">
        <v>811524</v>
      </c>
    </row>
    <row r="92" spans="1:4" s="1" customFormat="1" ht="18" customHeight="1" x14ac:dyDescent="0.2">
      <c r="A92" s="99">
        <v>10350592</v>
      </c>
      <c r="B92" s="66" t="s">
        <v>436</v>
      </c>
      <c r="C92" s="113">
        <v>7838845</v>
      </c>
      <c r="D92" s="99">
        <v>12300273</v>
      </c>
    </row>
    <row r="93" spans="1:4" s="1" customFormat="1" ht="18" customHeight="1" x14ac:dyDescent="0.2">
      <c r="A93" s="99">
        <v>1286706</v>
      </c>
      <c r="B93" s="66" t="s">
        <v>437</v>
      </c>
      <c r="C93" s="113">
        <v>1205019</v>
      </c>
      <c r="D93" s="99">
        <v>1372375</v>
      </c>
    </row>
    <row r="94" spans="1:4" s="1" customFormat="1" ht="18" customHeight="1" x14ac:dyDescent="0.2">
      <c r="A94" s="99">
        <v>2761810</v>
      </c>
      <c r="B94" s="66" t="s">
        <v>438</v>
      </c>
      <c r="C94" s="113">
        <v>2049116</v>
      </c>
      <c r="D94" s="99">
        <v>3140365</v>
      </c>
    </row>
    <row r="95" spans="1:4" s="1" customFormat="1" ht="18" customHeight="1" x14ac:dyDescent="0.2">
      <c r="A95" s="271">
        <v>4494753</v>
      </c>
      <c r="B95" s="237" t="s">
        <v>439</v>
      </c>
      <c r="C95" s="272">
        <v>3682342</v>
      </c>
      <c r="D95" s="271">
        <v>5703228</v>
      </c>
    </row>
    <row r="96" spans="1:4" s="1" customFormat="1" ht="18" customHeight="1" x14ac:dyDescent="0.2">
      <c r="A96"/>
      <c r="B96"/>
      <c r="C96"/>
      <c r="D96"/>
    </row>
    <row r="97" spans="1:4" s="1" customFormat="1" ht="18" customHeight="1" x14ac:dyDescent="0.2">
      <c r="A97"/>
      <c r="B97" s="136" t="s">
        <v>440</v>
      </c>
      <c r="C97"/>
      <c r="D97"/>
    </row>
    <row r="98" spans="1:4" s="1" customFormat="1" ht="18.75" customHeight="1" x14ac:dyDescent="0.2">
      <c r="A98"/>
      <c r="B98"/>
      <c r="C98"/>
      <c r="D98"/>
    </row>
    <row r="99" spans="1:4" s="1" customFormat="1" ht="12.75" customHeight="1" x14ac:dyDescent="0.2">
      <c r="A99" s="279"/>
      <c r="B99" s="132"/>
      <c r="C99" s="279"/>
      <c r="D99" s="280"/>
    </row>
    <row r="100" spans="1:4" s="1" customFormat="1" ht="12.75" customHeight="1" x14ac:dyDescent="0.2">
      <c r="A100" s="279"/>
      <c r="B100" s="132"/>
      <c r="C100" s="279"/>
      <c r="D100" s="280"/>
    </row>
    <row r="101" spans="1:4" s="1" customFormat="1" ht="12.75" customHeight="1" x14ac:dyDescent="0.2">
      <c r="A101" s="279"/>
      <c r="B101" s="132"/>
      <c r="C101" s="279"/>
      <c r="D101" s="280"/>
    </row>
    <row r="102" spans="1:4" s="1" customFormat="1" ht="12.75" customHeight="1" x14ac:dyDescent="0.2">
      <c r="A102" s="279"/>
      <c r="B102" s="132"/>
      <c r="C102" s="279"/>
      <c r="D102" s="280"/>
    </row>
    <row r="103" spans="1:4" s="1" customFormat="1" ht="12.75" customHeight="1" x14ac:dyDescent="0.2">
      <c r="A103" s="279"/>
      <c r="B103" s="132"/>
      <c r="C103" s="279"/>
      <c r="D103" s="280"/>
    </row>
    <row r="104" spans="1:4" s="1" customFormat="1" ht="16.5" customHeight="1" x14ac:dyDescent="0.2">
      <c r="A104" s="279"/>
      <c r="B104" s="281"/>
      <c r="C104" s="279"/>
      <c r="D104" s="280"/>
    </row>
    <row r="105" spans="1:4" s="1" customFormat="1" ht="12.75" customHeight="1" x14ac:dyDescent="0.2">
      <c r="A105" s="279"/>
      <c r="B105" s="132"/>
      <c r="C105" s="279"/>
      <c r="D105" s="280"/>
    </row>
    <row r="106" spans="1:4" s="1" customFormat="1" ht="12.75" customHeight="1" x14ac:dyDescent="0.2">
      <c r="A106" s="279"/>
      <c r="B106" s="132"/>
      <c r="C106" s="279"/>
      <c r="D106" s="280"/>
    </row>
    <row r="107" spans="1:4" s="1" customFormat="1" ht="12.75" customHeight="1" x14ac:dyDescent="0.2">
      <c r="A107" s="279"/>
      <c r="B107" s="132"/>
      <c r="C107" s="279"/>
      <c r="D107" s="280"/>
    </row>
    <row r="108" spans="1:4" s="1" customFormat="1" ht="12.75" customHeight="1" x14ac:dyDescent="0.2">
      <c r="A108" s="279"/>
      <c r="B108" s="132"/>
      <c r="C108" s="279"/>
      <c r="D108" s="280"/>
    </row>
    <row r="109" spans="1:4" s="1" customFormat="1" ht="12.75" customHeight="1" x14ac:dyDescent="0.2">
      <c r="A109" s="279"/>
      <c r="B109" s="132"/>
      <c r="C109" s="279"/>
      <c r="D109" s="280"/>
    </row>
    <row r="110" spans="1:4" s="1" customFormat="1" ht="12.75" customHeight="1" x14ac:dyDescent="0.2">
      <c r="A110" s="279"/>
      <c r="B110" s="132"/>
      <c r="C110" s="279"/>
      <c r="D110" s="280"/>
    </row>
    <row r="111" spans="1:4" s="1" customFormat="1" ht="12.75" customHeight="1" x14ac:dyDescent="0.2">
      <c r="A111" s="279"/>
      <c r="B111" s="132"/>
      <c r="C111" s="279"/>
      <c r="D111" s="280"/>
    </row>
    <row r="112" spans="1:4" s="1" customFormat="1" ht="12.75" customHeight="1" x14ac:dyDescent="0.2">
      <c r="A112" s="279"/>
      <c r="B112" s="132"/>
      <c r="C112" s="279"/>
      <c r="D112" s="280"/>
    </row>
    <row r="113" spans="1:4" s="1" customFormat="1" ht="12.75" customHeight="1" x14ac:dyDescent="0.2">
      <c r="A113" s="279"/>
      <c r="B113" s="132"/>
      <c r="C113" s="279"/>
      <c r="D113" s="280"/>
    </row>
    <row r="114" spans="1:4" s="1" customFormat="1" ht="19.5" customHeight="1" x14ac:dyDescent="0.2">
      <c r="A114" s="142" t="s">
        <v>407</v>
      </c>
      <c r="B114" s="3"/>
      <c r="C114" s="3"/>
      <c r="D114" s="3"/>
    </row>
    <row r="115" spans="1:4" s="1" customFormat="1" ht="19.5" customHeight="1" x14ac:dyDescent="0.2">
      <c r="A115" s="138" t="s">
        <v>408</v>
      </c>
      <c r="B115" s="84"/>
      <c r="C115" s="84"/>
      <c r="D115" s="84"/>
    </row>
    <row r="116" spans="1:4" s="82" customFormat="1" ht="18.75" customHeight="1" x14ac:dyDescent="0.2">
      <c r="A116" s="83" t="s">
        <v>226</v>
      </c>
      <c r="B116" s="84"/>
      <c r="C116" s="84"/>
      <c r="D116" s="84"/>
    </row>
    <row r="117" spans="1:4" s="1" customFormat="1" ht="18" customHeight="1" x14ac:dyDescent="0.2">
      <c r="A117" s="3"/>
      <c r="B117" s="3"/>
      <c r="C117" s="3"/>
      <c r="D117" s="10" t="s">
        <v>97</v>
      </c>
    </row>
    <row r="118" spans="1:4" s="1" customFormat="1" ht="19.5" customHeight="1" x14ac:dyDescent="0.2">
      <c r="A118" s="86" t="s">
        <v>167</v>
      </c>
      <c r="B118" s="6"/>
      <c r="C118" s="88" t="s">
        <v>93</v>
      </c>
      <c r="D118" s="149"/>
    </row>
    <row r="119" spans="1:4" s="1" customFormat="1" ht="19.5" customHeight="1" x14ac:dyDescent="0.2">
      <c r="A119" s="262" t="s">
        <v>63</v>
      </c>
      <c r="B119" s="90" t="s">
        <v>3</v>
      </c>
      <c r="C119" s="374" t="s">
        <v>4</v>
      </c>
      <c r="D119" s="374" t="s">
        <v>2</v>
      </c>
    </row>
    <row r="120" spans="1:4" s="1" customFormat="1" ht="19.5" customHeight="1" x14ac:dyDescent="0.2">
      <c r="A120" s="110">
        <v>2007</v>
      </c>
      <c r="B120" s="273"/>
      <c r="C120" s="375"/>
      <c r="D120" s="375"/>
    </row>
    <row r="121" spans="1:4" s="1" customFormat="1" ht="19.5" customHeight="1" x14ac:dyDescent="0.2">
      <c r="A121" s="274"/>
      <c r="B121" s="282" t="s">
        <v>441</v>
      </c>
      <c r="C121" s="276"/>
      <c r="D121" s="89"/>
    </row>
    <row r="122" spans="1:4" s="1" customFormat="1" ht="19.5" customHeight="1" x14ac:dyDescent="0.2">
      <c r="A122" s="99">
        <v>3182262</v>
      </c>
      <c r="B122" s="66" t="s">
        <v>442</v>
      </c>
      <c r="C122" s="113">
        <v>2090205</v>
      </c>
      <c r="D122" s="99">
        <v>4140378</v>
      </c>
    </row>
    <row r="123" spans="1:4" s="1" customFormat="1" ht="19.5" customHeight="1" x14ac:dyDescent="0.2">
      <c r="A123" s="99">
        <v>19434391</v>
      </c>
      <c r="B123" s="283" t="s">
        <v>443</v>
      </c>
      <c r="C123" s="284">
        <v>8502653</v>
      </c>
      <c r="D123" s="99">
        <v>24421713</v>
      </c>
    </row>
    <row r="124" spans="1:4" s="1" customFormat="1" ht="19.5" customHeight="1" x14ac:dyDescent="0.2">
      <c r="A124" s="99">
        <v>889058</v>
      </c>
      <c r="B124" s="283" t="s">
        <v>444</v>
      </c>
      <c r="C124" s="284">
        <v>249575</v>
      </c>
      <c r="D124" s="99">
        <v>1390013</v>
      </c>
    </row>
    <row r="125" spans="1:4" s="1" customFormat="1" ht="18.75" customHeight="1" x14ac:dyDescent="0.2">
      <c r="A125" s="99">
        <v>26664390</v>
      </c>
      <c r="B125" s="168" t="s">
        <v>445</v>
      </c>
      <c r="C125" s="113">
        <v>27192679</v>
      </c>
      <c r="D125" s="99">
        <v>29117826</v>
      </c>
    </row>
    <row r="126" spans="1:4" s="1" customFormat="1" ht="18.75" customHeight="1" x14ac:dyDescent="0.2">
      <c r="A126" s="99">
        <v>141667</v>
      </c>
      <c r="B126" s="66" t="s">
        <v>446</v>
      </c>
      <c r="C126" s="113">
        <v>195000</v>
      </c>
      <c r="D126" s="113">
        <v>73066</v>
      </c>
    </row>
    <row r="127" spans="1:4" s="1" customFormat="1" ht="18.75" customHeight="1" x14ac:dyDescent="0.2">
      <c r="A127" s="99">
        <v>79115</v>
      </c>
      <c r="B127" s="66" t="s">
        <v>447</v>
      </c>
      <c r="C127" s="98" t="s">
        <v>374</v>
      </c>
      <c r="D127" s="99">
        <v>9995</v>
      </c>
    </row>
    <row r="128" spans="1:4" s="1" customFormat="1" ht="18.75" customHeight="1" x14ac:dyDescent="0.2">
      <c r="A128" s="99">
        <v>1034348</v>
      </c>
      <c r="B128" s="66" t="s">
        <v>448</v>
      </c>
      <c r="C128" s="113">
        <v>649559</v>
      </c>
      <c r="D128" s="99">
        <v>1325619</v>
      </c>
    </row>
    <row r="129" spans="1:4" s="1" customFormat="1" ht="18.75" customHeight="1" x14ac:dyDescent="0.2">
      <c r="A129" s="99">
        <v>8004473</v>
      </c>
      <c r="B129" s="66" t="s">
        <v>449</v>
      </c>
      <c r="C129" s="113">
        <v>8256524</v>
      </c>
      <c r="D129" s="99">
        <v>9723880</v>
      </c>
    </row>
    <row r="130" spans="1:4" s="1" customFormat="1" ht="18.75" customHeight="1" x14ac:dyDescent="0.2">
      <c r="A130" s="99">
        <v>76688984</v>
      </c>
      <c r="B130" s="66" t="s">
        <v>450</v>
      </c>
      <c r="C130" s="113">
        <v>19244649</v>
      </c>
      <c r="D130" s="99">
        <v>101690340</v>
      </c>
    </row>
    <row r="131" spans="1:4" s="1" customFormat="1" ht="18.75" customHeight="1" x14ac:dyDescent="0.2">
      <c r="A131" s="99">
        <v>72960</v>
      </c>
      <c r="B131" s="66" t="s">
        <v>451</v>
      </c>
      <c r="C131" s="113">
        <v>15903</v>
      </c>
      <c r="D131" s="99">
        <v>80256</v>
      </c>
    </row>
    <row r="132" spans="1:4" s="1" customFormat="1" ht="18.75" customHeight="1" x14ac:dyDescent="0.2">
      <c r="A132" s="99">
        <v>1420986</v>
      </c>
      <c r="B132" s="168" t="s">
        <v>452</v>
      </c>
      <c r="C132" s="113">
        <v>1396868</v>
      </c>
      <c r="D132" s="99">
        <v>1442865</v>
      </c>
    </row>
    <row r="133" spans="1:4" s="1" customFormat="1" ht="18.75" customHeight="1" x14ac:dyDescent="0.2">
      <c r="A133" s="99">
        <v>9419808</v>
      </c>
      <c r="B133" s="66" t="s">
        <v>453</v>
      </c>
      <c r="C133" s="113">
        <v>3206727</v>
      </c>
      <c r="D133" s="99">
        <v>3935233</v>
      </c>
    </row>
    <row r="134" spans="1:4" s="1" customFormat="1" ht="18.75" customHeight="1" x14ac:dyDescent="0.2">
      <c r="A134" s="99">
        <v>19330868</v>
      </c>
      <c r="B134" s="66" t="s">
        <v>454</v>
      </c>
      <c r="C134" s="113">
        <v>11448870</v>
      </c>
      <c r="D134" s="99">
        <v>55671640</v>
      </c>
    </row>
    <row r="135" spans="1:4" s="1" customFormat="1" ht="18.75" customHeight="1" x14ac:dyDescent="0.2">
      <c r="A135" s="96">
        <v>13964906</v>
      </c>
      <c r="B135" s="168" t="s">
        <v>455</v>
      </c>
      <c r="C135" s="100">
        <v>13368067</v>
      </c>
      <c r="D135" s="96">
        <v>17085380</v>
      </c>
    </row>
    <row r="136" spans="1:4" s="1" customFormat="1" ht="18.75" customHeight="1" x14ac:dyDescent="0.2">
      <c r="A136" s="96">
        <v>49103</v>
      </c>
      <c r="B136" s="66" t="s">
        <v>456</v>
      </c>
      <c r="C136" s="113">
        <v>36838</v>
      </c>
      <c r="D136" s="96">
        <v>50231</v>
      </c>
    </row>
    <row r="137" spans="1:4" s="1" customFormat="1" ht="18.75" customHeight="1" x14ac:dyDescent="0.2">
      <c r="A137" s="96">
        <v>156267</v>
      </c>
      <c r="B137" s="66" t="s">
        <v>457</v>
      </c>
      <c r="C137" s="113">
        <v>157925</v>
      </c>
      <c r="D137" s="96">
        <v>157383</v>
      </c>
    </row>
    <row r="138" spans="1:4" s="1" customFormat="1" ht="19.5" customHeight="1" x14ac:dyDescent="0.2">
      <c r="A138" s="112">
        <f>SUM(A80:A95,A122:A137)</f>
        <v>253919913</v>
      </c>
      <c r="B138" s="163" t="s">
        <v>458</v>
      </c>
      <c r="C138" s="95">
        <f>SUM(C80:C137)</f>
        <v>161505949</v>
      </c>
      <c r="D138" s="95">
        <f>SUM(D80:D137)</f>
        <v>337920956</v>
      </c>
    </row>
    <row r="139" spans="1:4" s="1" customFormat="1" ht="18.75" customHeight="1" x14ac:dyDescent="0.2">
      <c r="A139" s="112"/>
      <c r="B139" s="278" t="s">
        <v>459</v>
      </c>
      <c r="C139" s="95"/>
      <c r="D139" s="112"/>
    </row>
    <row r="140" spans="1:4" s="1" customFormat="1" ht="18.75" customHeight="1" x14ac:dyDescent="0.2">
      <c r="A140" s="99">
        <v>6118153</v>
      </c>
      <c r="B140" s="66" t="s">
        <v>460</v>
      </c>
      <c r="C140" s="113">
        <v>5748066</v>
      </c>
      <c r="D140" s="99">
        <v>6183553</v>
      </c>
    </row>
    <row r="141" spans="1:4" s="1" customFormat="1" ht="18.75" customHeight="1" x14ac:dyDescent="0.2">
      <c r="A141" s="99">
        <v>32411445</v>
      </c>
      <c r="B141" s="168" t="s">
        <v>461</v>
      </c>
      <c r="C141" s="113">
        <v>22536185</v>
      </c>
      <c r="D141" s="99">
        <v>34262453</v>
      </c>
    </row>
    <row r="142" spans="1:4" s="1" customFormat="1" ht="18.75" customHeight="1" x14ac:dyDescent="0.2">
      <c r="A142" s="99">
        <v>13321979</v>
      </c>
      <c r="B142" s="66" t="s">
        <v>462</v>
      </c>
      <c r="C142" s="113">
        <v>8414566</v>
      </c>
      <c r="D142" s="99">
        <v>22550230</v>
      </c>
    </row>
    <row r="143" spans="1:4" s="1" customFormat="1" ht="18.75" customHeight="1" x14ac:dyDescent="0.2">
      <c r="A143" s="99">
        <v>236075</v>
      </c>
      <c r="B143" s="66" t="s">
        <v>463</v>
      </c>
      <c r="C143" s="113">
        <v>8400</v>
      </c>
      <c r="D143" s="99">
        <v>2068398</v>
      </c>
    </row>
    <row r="144" spans="1:4" s="1" customFormat="1" ht="19.5" customHeight="1" x14ac:dyDescent="0.2">
      <c r="A144" s="112">
        <f>SUM(A140:A143)</f>
        <v>52087652</v>
      </c>
      <c r="B144" s="163" t="s">
        <v>464</v>
      </c>
      <c r="C144" s="112">
        <f>SUM(C140:C143)</f>
        <v>36707217</v>
      </c>
      <c r="D144" s="112">
        <f>SUM(D140:D143)</f>
        <v>65064634</v>
      </c>
    </row>
    <row r="145" spans="1:5" s="1" customFormat="1" ht="19.5" customHeight="1" x14ac:dyDescent="0.2">
      <c r="A145" s="135">
        <f>SUM(A78+A138+A144)</f>
        <v>405561675</v>
      </c>
      <c r="B145" s="285" t="s">
        <v>465</v>
      </c>
      <c r="C145" s="277">
        <f>SUM(C78+C138+C144)</f>
        <v>276988743</v>
      </c>
      <c r="D145" s="277">
        <f>SUM(D78+D138+D144)</f>
        <v>523446392</v>
      </c>
    </row>
    <row r="146" spans="1:5" s="1" customFormat="1" ht="18" customHeight="1" x14ac:dyDescent="0.2">
      <c r="A146" s="112"/>
      <c r="B146" s="245" t="s">
        <v>466</v>
      </c>
      <c r="C146" s="95"/>
      <c r="D146" s="112"/>
    </row>
    <row r="147" spans="1:5" s="1" customFormat="1" ht="18" customHeight="1" x14ac:dyDescent="0.2">
      <c r="A147" s="99"/>
      <c r="B147" s="249" t="s">
        <v>467</v>
      </c>
      <c r="C147" s="113"/>
      <c r="D147" s="99"/>
    </row>
    <row r="148" spans="1:5" s="1" customFormat="1" ht="18" customHeight="1" x14ac:dyDescent="0.2">
      <c r="A148" s="99"/>
      <c r="B148" s="249" t="s">
        <v>468</v>
      </c>
      <c r="C148" s="113"/>
      <c r="D148" s="99"/>
    </row>
    <row r="149" spans="1:5" s="1" customFormat="1" ht="18.75" customHeight="1" x14ac:dyDescent="0.2">
      <c r="A149" s="99">
        <v>12781435</v>
      </c>
      <c r="B149" s="168" t="s">
        <v>469</v>
      </c>
      <c r="C149" s="113">
        <v>5492000</v>
      </c>
      <c r="D149" s="99">
        <v>6512158</v>
      </c>
    </row>
    <row r="150" spans="1:5" s="1" customFormat="1" ht="18.75" customHeight="1" x14ac:dyDescent="0.2">
      <c r="A150" s="99">
        <v>986517</v>
      </c>
      <c r="B150" s="66" t="s">
        <v>470</v>
      </c>
      <c r="C150" s="113">
        <v>4991000</v>
      </c>
      <c r="D150" s="99">
        <v>38460612</v>
      </c>
    </row>
    <row r="151" spans="1:5" s="1" customFormat="1" ht="18.75" customHeight="1" x14ac:dyDescent="0.2">
      <c r="A151" s="107" t="s">
        <v>374</v>
      </c>
      <c r="B151" s="66" t="s">
        <v>471</v>
      </c>
      <c r="C151" s="107" t="s">
        <v>374</v>
      </c>
      <c r="D151" s="272">
        <v>71300</v>
      </c>
    </row>
    <row r="152" spans="1:5" s="1" customFormat="1" ht="21" customHeight="1" x14ac:dyDescent="0.2">
      <c r="A152" s="271">
        <f>SUM(A149:A151)</f>
        <v>13767952</v>
      </c>
      <c r="B152" s="173" t="s">
        <v>472</v>
      </c>
      <c r="C152" s="271">
        <f>SUM(C149:C151)</f>
        <v>10483000</v>
      </c>
      <c r="D152" s="271">
        <f>SUM(D149:D151)</f>
        <v>45044070</v>
      </c>
    </row>
    <row r="153" spans="1:5" s="1" customFormat="1" ht="23.25" x14ac:dyDescent="0.2">
      <c r="A153" s="280"/>
      <c r="B153" s="286"/>
      <c r="C153" s="280"/>
      <c r="D153" s="280"/>
    </row>
    <row r="154" spans="1:5" s="1" customFormat="1" ht="18" customHeight="1" x14ac:dyDescent="0.2">
      <c r="A154"/>
      <c r="B154" s="79" t="s">
        <v>473</v>
      </c>
      <c r="C154"/>
      <c r="D154"/>
      <c r="E154" s="82"/>
    </row>
    <row r="155" spans="1:5" s="1" customFormat="1" ht="13.5" customHeight="1" x14ac:dyDescent="0.2">
      <c r="A155"/>
      <c r="B155"/>
      <c r="C155"/>
      <c r="D155"/>
      <c r="E155"/>
    </row>
    <row r="156" spans="1:5" s="1" customFormat="1" ht="13.5" customHeight="1" x14ac:dyDescent="0.2">
      <c r="A156"/>
      <c r="B156"/>
      <c r="C156"/>
      <c r="D156"/>
      <c r="E156"/>
    </row>
    <row r="157" spans="1:5" s="1" customFormat="1" x14ac:dyDescent="0.2">
      <c r="A157"/>
      <c r="B157"/>
      <c r="C157"/>
      <c r="D157"/>
    </row>
    <row r="158" spans="1:5" s="1" customFormat="1" ht="17.25" customHeight="1" x14ac:dyDescent="0.2">
      <c r="A158"/>
      <c r="B158"/>
      <c r="C158"/>
      <c r="D158"/>
    </row>
    <row r="160" spans="1:5" s="1" customFormat="1" x14ac:dyDescent="0.2">
      <c r="A160"/>
      <c r="B160"/>
      <c r="C160"/>
      <c r="D160"/>
    </row>
    <row r="161" spans="1:4" s="1" customFormat="1" ht="15.75" customHeight="1" x14ac:dyDescent="0.2">
      <c r="A161"/>
      <c r="B161"/>
      <c r="C161"/>
      <c r="D161"/>
    </row>
    <row r="162" spans="1:4" s="1" customFormat="1" ht="15.75" customHeight="1" x14ac:dyDescent="0.2">
      <c r="A162"/>
      <c r="B162"/>
      <c r="C162"/>
      <c r="D162"/>
    </row>
    <row r="163" spans="1:4" s="1" customFormat="1" ht="15.75" customHeight="1" x14ac:dyDescent="0.2">
      <c r="A163"/>
      <c r="B163"/>
      <c r="C163"/>
      <c r="D163"/>
    </row>
    <row r="164" spans="1:4" s="1" customFormat="1" x14ac:dyDescent="0.2">
      <c r="A164"/>
      <c r="B164"/>
      <c r="C164"/>
      <c r="D164"/>
    </row>
    <row r="165" spans="1:4" s="1" customFormat="1" ht="18.75" customHeight="1" x14ac:dyDescent="0.2">
      <c r="A165" s="142" t="s">
        <v>407</v>
      </c>
      <c r="B165" s="3"/>
      <c r="C165" s="3"/>
      <c r="D165" s="3"/>
    </row>
    <row r="166" spans="1:4" s="1" customFormat="1" ht="19.5" customHeight="1" x14ac:dyDescent="0.2">
      <c r="A166" s="138" t="s">
        <v>408</v>
      </c>
      <c r="B166" s="84"/>
      <c r="C166" s="84"/>
      <c r="D166" s="84"/>
    </row>
    <row r="167" spans="1:4" s="82" customFormat="1" ht="18.75" customHeight="1" x14ac:dyDescent="0.2">
      <c r="A167" s="83" t="s">
        <v>226</v>
      </c>
      <c r="B167" s="84"/>
      <c r="C167" s="84"/>
      <c r="D167" s="84"/>
    </row>
    <row r="168" spans="1:4" s="1" customFormat="1" ht="18" customHeight="1" x14ac:dyDescent="0.2">
      <c r="A168" s="3"/>
      <c r="B168" s="3"/>
      <c r="C168" s="3"/>
      <c r="D168" s="10" t="s">
        <v>97</v>
      </c>
    </row>
    <row r="169" spans="1:4" s="1" customFormat="1" ht="16.5" customHeight="1" x14ac:dyDescent="0.2">
      <c r="A169" s="86" t="s">
        <v>167</v>
      </c>
      <c r="B169" s="6"/>
      <c r="C169" s="88" t="s">
        <v>93</v>
      </c>
      <c r="D169" s="149"/>
    </row>
    <row r="170" spans="1:4" s="1" customFormat="1" ht="16.5" customHeight="1" x14ac:dyDescent="0.2">
      <c r="A170" s="262" t="s">
        <v>63</v>
      </c>
      <c r="B170" s="90" t="s">
        <v>3</v>
      </c>
      <c r="C170" s="374" t="s">
        <v>4</v>
      </c>
      <c r="D170" s="374" t="s">
        <v>2</v>
      </c>
    </row>
    <row r="171" spans="1:4" s="1" customFormat="1" ht="16.5" customHeight="1" x14ac:dyDescent="0.2">
      <c r="A171" s="110">
        <v>2007</v>
      </c>
      <c r="B171" s="273"/>
      <c r="C171" s="375"/>
      <c r="D171" s="375"/>
    </row>
    <row r="172" spans="1:4" s="1" customFormat="1" ht="18.75" customHeight="1" x14ac:dyDescent="0.2">
      <c r="A172" s="139"/>
      <c r="B172" s="278" t="s">
        <v>474</v>
      </c>
      <c r="C172" s="264"/>
      <c r="D172" s="139"/>
    </row>
    <row r="173" spans="1:4" s="1" customFormat="1" ht="18" customHeight="1" x14ac:dyDescent="0.2">
      <c r="A173" s="99">
        <v>7782007</v>
      </c>
      <c r="B173" s="66" t="s">
        <v>475</v>
      </c>
      <c r="C173" s="113">
        <v>4109856</v>
      </c>
      <c r="D173" s="99">
        <v>5182004</v>
      </c>
    </row>
    <row r="174" spans="1:4" s="1" customFormat="1" ht="18" customHeight="1" x14ac:dyDescent="0.2">
      <c r="A174" s="103" t="s">
        <v>374</v>
      </c>
      <c r="B174" s="66" t="s">
        <v>476</v>
      </c>
      <c r="C174" s="98" t="s">
        <v>374</v>
      </c>
      <c r="D174" s="99">
        <v>301300000</v>
      </c>
    </row>
    <row r="175" spans="1:4" s="1" customFormat="1" ht="19.5" customHeight="1" x14ac:dyDescent="0.2">
      <c r="A175" s="135">
        <f>SUM(A173:A174)</f>
        <v>7782007</v>
      </c>
      <c r="B175" s="258" t="s">
        <v>477</v>
      </c>
      <c r="C175" s="135">
        <f>SUM(C173:C174)</f>
        <v>4109856</v>
      </c>
      <c r="D175" s="135">
        <f>SUM(D173:D174)</f>
        <v>306482004</v>
      </c>
    </row>
    <row r="176" spans="1:4" s="1" customFormat="1" ht="18.75" customHeight="1" x14ac:dyDescent="0.2">
      <c r="A176" s="99"/>
      <c r="B176" s="266" t="s">
        <v>478</v>
      </c>
      <c r="C176" s="113"/>
      <c r="D176" s="99"/>
    </row>
    <row r="177" spans="1:4" s="1" customFormat="1" ht="18.75" customHeight="1" x14ac:dyDescent="0.2">
      <c r="A177" s="99"/>
      <c r="B177" s="249" t="s">
        <v>479</v>
      </c>
      <c r="C177" s="113"/>
      <c r="D177" s="99"/>
    </row>
    <row r="178" spans="1:4" s="1" customFormat="1" ht="18" customHeight="1" x14ac:dyDescent="0.2">
      <c r="A178" s="99">
        <v>29875132</v>
      </c>
      <c r="B178" s="66" t="s">
        <v>480</v>
      </c>
      <c r="C178" s="113">
        <v>30197529</v>
      </c>
      <c r="D178" s="99">
        <v>35969623</v>
      </c>
    </row>
    <row r="179" spans="1:4" s="1" customFormat="1" ht="18" customHeight="1" x14ac:dyDescent="0.2">
      <c r="A179" s="99">
        <v>4612400</v>
      </c>
      <c r="B179" s="66" t="s">
        <v>481</v>
      </c>
      <c r="C179" s="113">
        <v>4690670</v>
      </c>
      <c r="D179" s="99">
        <v>4626400</v>
      </c>
    </row>
    <row r="180" spans="1:4" s="1" customFormat="1" ht="18" customHeight="1" x14ac:dyDescent="0.2">
      <c r="A180" s="99">
        <v>1884836</v>
      </c>
      <c r="B180" s="66" t="s">
        <v>482</v>
      </c>
      <c r="C180" s="113">
        <v>1494679</v>
      </c>
      <c r="D180" s="99">
        <v>5806935</v>
      </c>
    </row>
    <row r="181" spans="1:4" s="1" customFormat="1" ht="18" customHeight="1" x14ac:dyDescent="0.2">
      <c r="A181" s="99">
        <v>21218383</v>
      </c>
      <c r="B181" s="66" t="s">
        <v>483</v>
      </c>
      <c r="C181" s="113">
        <v>23781183</v>
      </c>
      <c r="D181" s="99">
        <v>23106410</v>
      </c>
    </row>
    <row r="182" spans="1:4" s="1" customFormat="1" ht="18" customHeight="1" x14ac:dyDescent="0.2">
      <c r="A182" s="99">
        <v>20765114</v>
      </c>
      <c r="B182" s="66" t="s">
        <v>484</v>
      </c>
      <c r="C182" s="113">
        <v>4604260</v>
      </c>
      <c r="D182" s="99">
        <v>8921020</v>
      </c>
    </row>
    <row r="183" spans="1:4" s="1" customFormat="1" ht="18.75" customHeight="1" x14ac:dyDescent="0.2">
      <c r="A183" s="135">
        <f>SUM(A178:A182)</f>
        <v>78355865</v>
      </c>
      <c r="B183" s="173" t="s">
        <v>485</v>
      </c>
      <c r="C183" s="277">
        <f>SUM(C178:C182)</f>
        <v>64768321</v>
      </c>
      <c r="D183" s="135">
        <f>SUM(D178:D182)</f>
        <v>78430388</v>
      </c>
    </row>
    <row r="184" spans="1:4" s="1" customFormat="1" ht="18.75" customHeight="1" x14ac:dyDescent="0.2">
      <c r="A184" s="99"/>
      <c r="B184" s="249" t="s">
        <v>486</v>
      </c>
      <c r="C184" s="113"/>
      <c r="D184" s="99"/>
    </row>
    <row r="185" spans="1:4" s="1" customFormat="1" ht="18.75" customHeight="1" x14ac:dyDescent="0.2">
      <c r="A185" s="99">
        <v>44129</v>
      </c>
      <c r="B185" s="66" t="s">
        <v>487</v>
      </c>
      <c r="C185" s="98" t="s">
        <v>374</v>
      </c>
      <c r="D185" s="113">
        <v>120188</v>
      </c>
    </row>
    <row r="186" spans="1:4" s="1" customFormat="1" ht="18" customHeight="1" x14ac:dyDescent="0.2">
      <c r="A186" s="99">
        <v>223938</v>
      </c>
      <c r="B186" s="66" t="s">
        <v>488</v>
      </c>
      <c r="C186" s="113">
        <v>244000</v>
      </c>
      <c r="D186" s="99">
        <v>230040</v>
      </c>
    </row>
    <row r="187" spans="1:4" s="1" customFormat="1" ht="18" customHeight="1" x14ac:dyDescent="0.2">
      <c r="A187" s="103" t="s">
        <v>374</v>
      </c>
      <c r="B187" s="66" t="s">
        <v>489</v>
      </c>
      <c r="C187" s="98" t="s">
        <v>374</v>
      </c>
      <c r="D187" s="99">
        <v>561053</v>
      </c>
    </row>
    <row r="188" spans="1:4" s="1" customFormat="1" ht="18.75" customHeight="1" x14ac:dyDescent="0.2">
      <c r="A188" s="135">
        <f>SUM(A185:A187)</f>
        <v>268067</v>
      </c>
      <c r="B188" s="173" t="s">
        <v>490</v>
      </c>
      <c r="C188" s="135">
        <f>SUM(C185:C187)</f>
        <v>244000</v>
      </c>
      <c r="D188" s="135">
        <f>SUM(D185:D187)</f>
        <v>911281</v>
      </c>
    </row>
    <row r="189" spans="1:4" s="1" customFormat="1" ht="18" customHeight="1" x14ac:dyDescent="0.2">
      <c r="A189" s="99"/>
      <c r="B189" s="249" t="s">
        <v>491</v>
      </c>
      <c r="C189" s="113"/>
      <c r="D189" s="99"/>
    </row>
    <row r="190" spans="1:4" s="1" customFormat="1" ht="18" customHeight="1" x14ac:dyDescent="0.2">
      <c r="A190" s="99">
        <v>97650</v>
      </c>
      <c r="B190" s="66" t="s">
        <v>492</v>
      </c>
      <c r="C190" s="113">
        <v>2500</v>
      </c>
      <c r="D190" s="99">
        <v>84995</v>
      </c>
    </row>
    <row r="191" spans="1:4" s="1" customFormat="1" ht="18" customHeight="1" x14ac:dyDescent="0.2">
      <c r="A191" s="103" t="s">
        <v>374</v>
      </c>
      <c r="B191" s="66" t="s">
        <v>493</v>
      </c>
      <c r="C191" s="98" t="s">
        <v>374</v>
      </c>
      <c r="D191" s="99">
        <v>3029056</v>
      </c>
    </row>
    <row r="192" spans="1:4" s="1" customFormat="1" ht="18.75" customHeight="1" x14ac:dyDescent="0.2">
      <c r="A192" s="135">
        <f>SUM(A190:A191)</f>
        <v>97650</v>
      </c>
      <c r="B192" s="173" t="s">
        <v>494</v>
      </c>
      <c r="C192" s="135">
        <f>SUM(C190:C191)</f>
        <v>2500</v>
      </c>
      <c r="D192" s="135">
        <f>SUM(D190:D191)</f>
        <v>3114051</v>
      </c>
    </row>
    <row r="193" spans="1:4" s="1" customFormat="1" ht="18.75" customHeight="1" x14ac:dyDescent="0.2">
      <c r="A193" s="99"/>
      <c r="B193" s="249" t="s">
        <v>495</v>
      </c>
      <c r="C193" s="113"/>
      <c r="D193" s="99"/>
    </row>
    <row r="194" spans="1:4" s="1" customFormat="1" ht="18" customHeight="1" x14ac:dyDescent="0.2">
      <c r="A194" s="99">
        <v>36177957</v>
      </c>
      <c r="B194" s="66" t="s">
        <v>496</v>
      </c>
      <c r="C194" s="98" t="s">
        <v>60</v>
      </c>
      <c r="D194" s="99">
        <v>13545262</v>
      </c>
    </row>
    <row r="195" spans="1:4" s="1" customFormat="1" ht="18.75" customHeight="1" x14ac:dyDescent="0.2">
      <c r="A195" s="135">
        <f>SUM(A194)</f>
        <v>36177957</v>
      </c>
      <c r="B195" s="173" t="s">
        <v>497</v>
      </c>
      <c r="C195" s="287" t="s">
        <v>60</v>
      </c>
      <c r="D195" s="135">
        <f>SUM(D194)</f>
        <v>13545262</v>
      </c>
    </row>
    <row r="196" spans="1:4" s="1" customFormat="1" ht="19.5" customHeight="1" x14ac:dyDescent="0.2">
      <c r="A196" s="99"/>
      <c r="B196" s="249" t="s">
        <v>498</v>
      </c>
      <c r="C196" s="113"/>
      <c r="D196" s="99"/>
    </row>
    <row r="197" spans="1:4" s="1" customFormat="1" ht="18" customHeight="1" x14ac:dyDescent="0.2">
      <c r="A197" s="99">
        <v>227482</v>
      </c>
      <c r="B197" s="66" t="s">
        <v>499</v>
      </c>
      <c r="C197" s="113">
        <v>241567</v>
      </c>
      <c r="D197" s="99">
        <v>232436</v>
      </c>
    </row>
    <row r="198" spans="1:4" s="1" customFormat="1" ht="18" customHeight="1" x14ac:dyDescent="0.2">
      <c r="A198" s="135">
        <f>SUM(A197)</f>
        <v>227482</v>
      </c>
      <c r="B198" s="173" t="s">
        <v>500</v>
      </c>
      <c r="C198" s="277">
        <f>SUM(C197)</f>
        <v>241567</v>
      </c>
      <c r="D198" s="135">
        <f>SUM(D197)</f>
        <v>232436</v>
      </c>
    </row>
    <row r="199" spans="1:4" s="1" customFormat="1" ht="18" customHeight="1" x14ac:dyDescent="0.2">
      <c r="A199" s="99"/>
      <c r="B199" s="249" t="s">
        <v>501</v>
      </c>
      <c r="C199" s="113"/>
      <c r="D199" s="99"/>
    </row>
    <row r="200" spans="1:4" s="1" customFormat="1" ht="18" customHeight="1" x14ac:dyDescent="0.2">
      <c r="A200" s="99">
        <v>2926870</v>
      </c>
      <c r="B200" s="66" t="s">
        <v>502</v>
      </c>
      <c r="C200" s="113">
        <v>2790910</v>
      </c>
      <c r="D200" s="99">
        <v>2858774</v>
      </c>
    </row>
    <row r="201" spans="1:4" s="1" customFormat="1" ht="18" customHeight="1" x14ac:dyDescent="0.2">
      <c r="A201" s="99">
        <v>1327505</v>
      </c>
      <c r="B201" s="66" t="s">
        <v>503</v>
      </c>
      <c r="C201" s="113">
        <v>1603907</v>
      </c>
      <c r="D201" s="99">
        <v>1370367</v>
      </c>
    </row>
    <row r="202" spans="1:4" s="1" customFormat="1" ht="18" customHeight="1" x14ac:dyDescent="0.2">
      <c r="A202" s="99">
        <v>4401550</v>
      </c>
      <c r="B202" s="66" t="s">
        <v>504</v>
      </c>
      <c r="C202" s="113">
        <v>2969254</v>
      </c>
      <c r="D202" s="99">
        <v>3780987</v>
      </c>
    </row>
    <row r="203" spans="1:4" s="1" customFormat="1" ht="18.75" customHeight="1" x14ac:dyDescent="0.2">
      <c r="A203" s="135">
        <f>SUM(A200:A202)</f>
        <v>8655925</v>
      </c>
      <c r="B203" s="163" t="s">
        <v>505</v>
      </c>
      <c r="C203" s="277">
        <f>SUM(C200:C202)</f>
        <v>7364071</v>
      </c>
      <c r="D203" s="135">
        <f>SUM(D200:D202)</f>
        <v>8010128</v>
      </c>
    </row>
    <row r="204" spans="1:4" s="1" customFormat="1" ht="15.75" customHeight="1" x14ac:dyDescent="0.45">
      <c r="A204" s="288"/>
      <c r="B204" s="289" t="s">
        <v>506</v>
      </c>
      <c r="C204" s="290"/>
      <c r="D204" s="288"/>
    </row>
    <row r="205" spans="1:4" s="1" customFormat="1" ht="15.75" customHeight="1" x14ac:dyDescent="0.2">
      <c r="A205" s="271">
        <f>SUM(A152+A175+A183+A188+A192+A195+A198+A203)</f>
        <v>145332905</v>
      </c>
      <c r="B205" s="291" t="s">
        <v>507</v>
      </c>
      <c r="C205" s="271">
        <v>87213315</v>
      </c>
      <c r="D205" s="271">
        <f>SUM(D152+D175+D183+D188+D192+D195+D198+D203)</f>
        <v>455769620</v>
      </c>
    </row>
    <row r="206" spans="1:4" s="1" customFormat="1" ht="18" customHeight="1" x14ac:dyDescent="0.2">
      <c r="A206" s="292" t="s">
        <v>60</v>
      </c>
      <c r="B206" s="289" t="s">
        <v>508</v>
      </c>
      <c r="C206" s="95">
        <v>280000000</v>
      </c>
      <c r="D206" s="98" t="s">
        <v>60</v>
      </c>
    </row>
    <row r="207" spans="1:4" s="1" customFormat="1" ht="18" customHeight="1" x14ac:dyDescent="0.2">
      <c r="A207" s="135">
        <f>SUM(A38+A145+A205)</f>
        <v>1898739225</v>
      </c>
      <c r="B207" s="258" t="s">
        <v>509</v>
      </c>
      <c r="C207" s="277">
        <f>SUM(C38+C145+C205+C206)</f>
        <v>1905000000</v>
      </c>
      <c r="D207" s="135">
        <f>SUM(D38+D145+D205)</f>
        <v>2348448356</v>
      </c>
    </row>
    <row r="208" spans="1:4" x14ac:dyDescent="0.2">
      <c r="B208" s="79" t="s">
        <v>510</v>
      </c>
    </row>
    <row r="210" ht="16.5" customHeight="1" x14ac:dyDescent="0.2"/>
  </sheetData>
  <mergeCells count="8">
    <mergeCell ref="C170:C171"/>
    <mergeCell ref="D170:D171"/>
    <mergeCell ref="C6:C7"/>
    <mergeCell ref="D6:D7"/>
    <mergeCell ref="C63:C64"/>
    <mergeCell ref="D63:D64"/>
    <mergeCell ref="C119:C120"/>
    <mergeCell ref="D119:D120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5"/>
  <sheetViews>
    <sheetView rightToLeft="1" topLeftCell="A52" workbookViewId="0">
      <selection sqref="A1:IV65536"/>
    </sheetView>
  </sheetViews>
  <sheetFormatPr defaultRowHeight="12.75" x14ac:dyDescent="0.2"/>
  <cols>
    <col min="1" max="1" width="13.28515625" customWidth="1"/>
    <col min="2" max="2" width="43.5703125" customWidth="1"/>
    <col min="3" max="3" width="13.85546875" customWidth="1"/>
    <col min="4" max="4" width="12.7109375" customWidth="1"/>
  </cols>
  <sheetData>
    <row r="2" spans="1:4" s="1" customFormat="1" ht="15" customHeight="1" x14ac:dyDescent="0.2">
      <c r="A2" s="81" t="s">
        <v>511</v>
      </c>
      <c r="B2" s="82"/>
      <c r="C2" s="82"/>
      <c r="D2" s="82"/>
    </row>
    <row r="3" spans="1:4" s="1" customFormat="1" ht="20.25" customHeight="1" x14ac:dyDescent="0.2">
      <c r="A3" s="83" t="s">
        <v>512</v>
      </c>
      <c r="B3" s="84"/>
      <c r="C3" s="84"/>
      <c r="D3" s="84"/>
    </row>
    <row r="4" spans="1:4" s="1" customFormat="1" ht="20.25" customHeight="1" x14ac:dyDescent="0.2">
      <c r="A4" s="83" t="s">
        <v>304</v>
      </c>
      <c r="B4" s="84"/>
      <c r="C4" s="84"/>
      <c r="D4" s="84"/>
    </row>
    <row r="5" spans="1:4" s="1" customFormat="1" ht="15" customHeight="1" x14ac:dyDescent="0.2">
      <c r="A5" s="82"/>
      <c r="B5" s="82"/>
      <c r="C5" s="82"/>
      <c r="D5" s="81" t="s">
        <v>97</v>
      </c>
    </row>
    <row r="6" spans="1:4" s="1" customFormat="1" ht="24" customHeight="1" x14ac:dyDescent="0.2">
      <c r="A6" s="146" t="s">
        <v>2</v>
      </c>
      <c r="B6" s="87"/>
      <c r="C6" s="148" t="s">
        <v>93</v>
      </c>
      <c r="D6" s="51"/>
    </row>
    <row r="7" spans="1:4" s="1" customFormat="1" ht="24" customHeight="1" x14ac:dyDescent="0.2">
      <c r="A7" s="150" t="s">
        <v>63</v>
      </c>
      <c r="B7" s="90" t="s">
        <v>3</v>
      </c>
      <c r="C7" s="380" t="s">
        <v>4</v>
      </c>
      <c r="D7" s="380" t="s">
        <v>2</v>
      </c>
    </row>
    <row r="8" spans="1:4" s="1" customFormat="1" ht="24" customHeight="1" x14ac:dyDescent="0.2">
      <c r="A8" s="152">
        <v>2007</v>
      </c>
      <c r="B8" s="92"/>
      <c r="C8" s="381"/>
      <c r="D8" s="381"/>
    </row>
    <row r="9" spans="1:4" s="1" customFormat="1" ht="21" customHeight="1" x14ac:dyDescent="0.2">
      <c r="A9" s="93">
        <v>3352842</v>
      </c>
      <c r="B9" s="235" t="s">
        <v>98</v>
      </c>
      <c r="C9" s="236">
        <v>319000</v>
      </c>
      <c r="D9" s="93">
        <v>3857611</v>
      </c>
    </row>
    <row r="10" spans="1:4" s="1" customFormat="1" ht="21" customHeight="1" x14ac:dyDescent="0.2">
      <c r="A10" s="96">
        <v>55057</v>
      </c>
      <c r="B10" s="97" t="s">
        <v>99</v>
      </c>
      <c r="C10" s="100">
        <v>27000</v>
      </c>
      <c r="D10" s="96">
        <v>207078</v>
      </c>
    </row>
    <row r="11" spans="1:4" s="1" customFormat="1" ht="21" customHeight="1" x14ac:dyDescent="0.2">
      <c r="A11" s="103" t="s">
        <v>60</v>
      </c>
      <c r="B11" s="97" t="s">
        <v>100</v>
      </c>
      <c r="C11" s="100">
        <v>5000</v>
      </c>
      <c r="D11" s="96">
        <v>6066</v>
      </c>
    </row>
    <row r="12" spans="1:4" s="1" customFormat="1" ht="21" customHeight="1" x14ac:dyDescent="0.2">
      <c r="A12" s="96">
        <v>69640</v>
      </c>
      <c r="B12" s="97" t="s">
        <v>171</v>
      </c>
      <c r="C12" s="100">
        <v>13000</v>
      </c>
      <c r="D12" s="96">
        <v>84260</v>
      </c>
    </row>
    <row r="13" spans="1:4" s="1" customFormat="1" ht="21" customHeight="1" x14ac:dyDescent="0.2">
      <c r="A13" s="96">
        <v>58890</v>
      </c>
      <c r="B13" s="97" t="s">
        <v>101</v>
      </c>
      <c r="C13" s="100">
        <v>44000</v>
      </c>
      <c r="D13" s="96">
        <v>43801</v>
      </c>
    </row>
    <row r="14" spans="1:4" s="1" customFormat="1" ht="21" customHeight="1" x14ac:dyDescent="0.2">
      <c r="A14" s="96">
        <v>323468</v>
      </c>
      <c r="B14" s="97" t="s">
        <v>102</v>
      </c>
      <c r="C14" s="100">
        <v>76000</v>
      </c>
      <c r="D14" s="96">
        <v>148788</v>
      </c>
    </row>
    <row r="15" spans="1:4" s="1" customFormat="1" ht="21" customHeight="1" x14ac:dyDescent="0.2">
      <c r="A15" s="96">
        <v>958592</v>
      </c>
      <c r="B15" s="97" t="s">
        <v>103</v>
      </c>
      <c r="C15" s="100">
        <v>162000</v>
      </c>
      <c r="D15" s="96">
        <v>1400898</v>
      </c>
    </row>
    <row r="16" spans="1:4" s="1" customFormat="1" ht="21" customHeight="1" x14ac:dyDescent="0.2">
      <c r="A16" s="96">
        <v>542826</v>
      </c>
      <c r="B16" s="97" t="s">
        <v>104</v>
      </c>
      <c r="C16" s="100">
        <v>104000</v>
      </c>
      <c r="D16" s="96">
        <v>1036698</v>
      </c>
    </row>
    <row r="17" spans="1:4" s="1" customFormat="1" ht="21" customHeight="1" x14ac:dyDescent="0.2">
      <c r="A17" s="96">
        <v>131773</v>
      </c>
      <c r="B17" s="97" t="s">
        <v>105</v>
      </c>
      <c r="C17" s="100">
        <v>93000</v>
      </c>
      <c r="D17" s="96">
        <v>336109</v>
      </c>
    </row>
    <row r="18" spans="1:4" s="1" customFormat="1" ht="21" customHeight="1" x14ac:dyDescent="0.2">
      <c r="A18" s="96">
        <v>169782</v>
      </c>
      <c r="B18" s="97" t="s">
        <v>106</v>
      </c>
      <c r="C18" s="100">
        <v>17000</v>
      </c>
      <c r="D18" s="96">
        <v>305699</v>
      </c>
    </row>
    <row r="19" spans="1:4" s="1" customFormat="1" ht="21" customHeight="1" x14ac:dyDescent="0.2">
      <c r="A19" s="96">
        <v>15652</v>
      </c>
      <c r="B19" s="97" t="s">
        <v>107</v>
      </c>
      <c r="C19" s="100">
        <v>20000</v>
      </c>
      <c r="D19" s="96">
        <v>47836</v>
      </c>
    </row>
    <row r="20" spans="1:4" s="1" customFormat="1" ht="21" customHeight="1" x14ac:dyDescent="0.2">
      <c r="A20" s="96">
        <v>201364</v>
      </c>
      <c r="B20" s="97" t="s">
        <v>108</v>
      </c>
      <c r="C20" s="100">
        <v>84000</v>
      </c>
      <c r="D20" s="96">
        <v>286559</v>
      </c>
    </row>
    <row r="21" spans="1:4" s="1" customFormat="1" ht="21" customHeight="1" x14ac:dyDescent="0.2">
      <c r="A21" s="96">
        <v>460836</v>
      </c>
      <c r="B21" s="97" t="s">
        <v>109</v>
      </c>
      <c r="C21" s="100">
        <v>22000</v>
      </c>
      <c r="D21" s="96">
        <v>608117</v>
      </c>
    </row>
    <row r="22" spans="1:4" s="1" customFormat="1" ht="21" customHeight="1" x14ac:dyDescent="0.2">
      <c r="A22" s="96">
        <v>4836501</v>
      </c>
      <c r="B22" s="97" t="s">
        <v>110</v>
      </c>
      <c r="C22" s="100">
        <v>7465000</v>
      </c>
      <c r="D22" s="96">
        <v>7994525</v>
      </c>
    </row>
    <row r="23" spans="1:4" s="1" customFormat="1" ht="21" customHeight="1" x14ac:dyDescent="0.2">
      <c r="A23" s="96">
        <v>2346765</v>
      </c>
      <c r="B23" s="97" t="s">
        <v>111</v>
      </c>
      <c r="C23" s="100">
        <v>1583000</v>
      </c>
      <c r="D23" s="96">
        <v>3505470</v>
      </c>
    </row>
    <row r="24" spans="1:4" s="1" customFormat="1" ht="21" customHeight="1" x14ac:dyDescent="0.2">
      <c r="A24" s="96">
        <v>251037</v>
      </c>
      <c r="B24" s="97" t="s">
        <v>340</v>
      </c>
      <c r="C24" s="100">
        <v>33000</v>
      </c>
      <c r="D24" s="96">
        <v>287661</v>
      </c>
    </row>
    <row r="25" spans="1:4" s="1" customFormat="1" ht="21" customHeight="1" x14ac:dyDescent="0.2">
      <c r="A25" s="96">
        <v>62936</v>
      </c>
      <c r="B25" s="97" t="s">
        <v>204</v>
      </c>
      <c r="C25" s="100">
        <v>10000</v>
      </c>
      <c r="D25" s="96">
        <v>15602</v>
      </c>
    </row>
    <row r="26" spans="1:4" s="1" customFormat="1" ht="21" customHeight="1" x14ac:dyDescent="0.2">
      <c r="A26" s="96">
        <v>643529</v>
      </c>
      <c r="B26" s="97" t="s">
        <v>297</v>
      </c>
      <c r="C26" s="100">
        <v>236000</v>
      </c>
      <c r="D26" s="96">
        <v>707078</v>
      </c>
    </row>
    <row r="27" spans="1:4" s="1" customFormat="1" ht="21" customHeight="1" x14ac:dyDescent="0.2">
      <c r="A27" s="96">
        <v>2773166</v>
      </c>
      <c r="B27" s="97" t="s">
        <v>513</v>
      </c>
      <c r="C27" s="113">
        <v>778000</v>
      </c>
      <c r="D27" s="96">
        <v>1227986</v>
      </c>
    </row>
    <row r="28" spans="1:4" s="1" customFormat="1" ht="21" customHeight="1" x14ac:dyDescent="0.2">
      <c r="A28" s="96">
        <v>2211421</v>
      </c>
      <c r="B28" s="97" t="s">
        <v>116</v>
      </c>
      <c r="C28" s="100">
        <v>440000</v>
      </c>
      <c r="D28" s="96">
        <v>2338465</v>
      </c>
    </row>
    <row r="29" spans="1:4" s="1" customFormat="1" ht="21" customHeight="1" x14ac:dyDescent="0.2">
      <c r="A29" s="96">
        <v>29643</v>
      </c>
      <c r="B29" s="97" t="s">
        <v>117</v>
      </c>
      <c r="C29" s="98" t="s">
        <v>60</v>
      </c>
      <c r="D29" s="96">
        <v>11051</v>
      </c>
    </row>
    <row r="30" spans="1:4" s="1" customFormat="1" ht="21" customHeight="1" x14ac:dyDescent="0.2">
      <c r="A30" s="96">
        <v>1376977</v>
      </c>
      <c r="B30" s="97" t="s">
        <v>118</v>
      </c>
      <c r="C30" s="100">
        <v>476000</v>
      </c>
      <c r="D30" s="96">
        <v>1615959</v>
      </c>
    </row>
    <row r="31" spans="1:4" s="1" customFormat="1" ht="21" customHeight="1" x14ac:dyDescent="0.2">
      <c r="A31" s="96">
        <v>16375</v>
      </c>
      <c r="B31" s="97" t="s">
        <v>119</v>
      </c>
      <c r="C31" s="100">
        <v>14000</v>
      </c>
      <c r="D31" s="96">
        <v>71445</v>
      </c>
    </row>
    <row r="32" spans="1:4" s="1" customFormat="1" ht="21" customHeight="1" x14ac:dyDescent="0.2">
      <c r="A32" s="96">
        <v>18460</v>
      </c>
      <c r="B32" s="66" t="s">
        <v>169</v>
      </c>
      <c r="C32" s="100">
        <v>2000</v>
      </c>
      <c r="D32" s="96">
        <v>21605</v>
      </c>
    </row>
    <row r="33" spans="1:4" s="1" customFormat="1" ht="21" customHeight="1" x14ac:dyDescent="0.2">
      <c r="A33" s="96">
        <v>19770</v>
      </c>
      <c r="B33" s="97" t="s">
        <v>121</v>
      </c>
      <c r="C33" s="98" t="s">
        <v>60</v>
      </c>
      <c r="D33" s="98" t="s">
        <v>60</v>
      </c>
    </row>
    <row r="34" spans="1:4" s="1" customFormat="1" ht="21" customHeight="1" x14ac:dyDescent="0.2">
      <c r="A34" s="99">
        <v>16150</v>
      </c>
      <c r="B34" s="97" t="s">
        <v>122</v>
      </c>
      <c r="C34" s="100">
        <v>1000</v>
      </c>
      <c r="D34" s="113">
        <v>1355</v>
      </c>
    </row>
    <row r="35" spans="1:4" s="1" customFormat="1" ht="21" customHeight="1" x14ac:dyDescent="0.2">
      <c r="A35" s="105">
        <v>46000</v>
      </c>
      <c r="B35" s="293" t="s">
        <v>123</v>
      </c>
      <c r="C35" s="238">
        <v>29000</v>
      </c>
      <c r="D35" s="105">
        <v>84000</v>
      </c>
    </row>
    <row r="36" spans="1:4" s="1" customFormat="1" ht="19.5" customHeight="1" x14ac:dyDescent="0.2">
      <c r="A36" s="379"/>
      <c r="B36" s="379"/>
      <c r="C36" s="379"/>
      <c r="D36" s="379"/>
    </row>
    <row r="37" spans="1:4" s="1" customFormat="1" ht="19.5" customHeight="1" x14ac:dyDescent="0.2">
      <c r="A37"/>
      <c r="B37" s="136" t="s">
        <v>514</v>
      </c>
      <c r="C37"/>
      <c r="D37"/>
    </row>
    <row r="38" spans="1:4" s="1" customFormat="1" ht="19.5" customHeight="1" x14ac:dyDescent="0.2">
      <c r="A38"/>
      <c r="B38"/>
      <c r="C38"/>
      <c r="D38"/>
    </row>
    <row r="39" spans="1:4" s="1" customFormat="1" ht="16.5" customHeight="1" x14ac:dyDescent="0.2">
      <c r="A39"/>
      <c r="B39"/>
      <c r="C39"/>
      <c r="D39"/>
    </row>
    <row r="40" spans="1:4" s="1" customFormat="1" ht="16.5" customHeight="1" x14ac:dyDescent="0.2">
      <c r="A40"/>
      <c r="B40"/>
      <c r="C40"/>
      <c r="D40"/>
    </row>
    <row r="41" spans="1:4" s="1" customFormat="1" ht="16.5" customHeight="1" x14ac:dyDescent="0.2">
      <c r="A41"/>
      <c r="B41"/>
      <c r="C41"/>
      <c r="D41"/>
    </row>
    <row r="42" spans="1:4" s="1" customFormat="1" ht="16.5" customHeight="1" x14ac:dyDescent="0.2">
      <c r="A42"/>
      <c r="B42"/>
      <c r="C42"/>
      <c r="D42"/>
    </row>
    <row r="43" spans="1:4" s="1" customFormat="1" ht="16.5" customHeight="1" x14ac:dyDescent="0.2">
      <c r="A43"/>
      <c r="B43" s="79"/>
      <c r="C43"/>
      <c r="D43"/>
    </row>
    <row r="44" spans="1:4" s="1" customFormat="1" ht="16.5" customHeight="1" x14ac:dyDescent="0.2">
      <c r="A44"/>
      <c r="B44"/>
      <c r="C44"/>
      <c r="D44"/>
    </row>
    <row r="45" spans="1:4" s="1" customFormat="1" ht="16.5" customHeight="1" x14ac:dyDescent="0.2">
      <c r="A45"/>
      <c r="B45"/>
      <c r="C45"/>
      <c r="D45"/>
    </row>
    <row r="46" spans="1:4" s="1" customFormat="1" ht="16.5" customHeight="1" x14ac:dyDescent="0.2">
      <c r="A46"/>
      <c r="B46"/>
      <c r="C46"/>
      <c r="D46"/>
    </row>
    <row r="47" spans="1:4" s="1" customFormat="1" ht="16.5" customHeight="1" x14ac:dyDescent="0.2">
      <c r="A47"/>
      <c r="B47"/>
      <c r="C47"/>
      <c r="D47"/>
    </row>
    <row r="48" spans="1:4" s="1" customFormat="1" ht="16.5" customHeight="1" x14ac:dyDescent="0.2">
      <c r="A48"/>
      <c r="B48"/>
      <c r="C48"/>
      <c r="D48"/>
    </row>
    <row r="49" spans="1:4" s="1" customFormat="1" ht="16.5" customHeight="1" x14ac:dyDescent="0.2">
      <c r="A49"/>
      <c r="B49"/>
      <c r="C49"/>
      <c r="D49"/>
    </row>
    <row r="50" spans="1:4" s="1" customFormat="1" ht="16.5" customHeight="1" x14ac:dyDescent="0.2">
      <c r="A50" s="81" t="s">
        <v>515</v>
      </c>
    </row>
    <row r="51" spans="1:4" s="1" customFormat="1" ht="20.25" customHeight="1" x14ac:dyDescent="0.2">
      <c r="A51" s="138" t="s">
        <v>516</v>
      </c>
      <c r="B51" s="294"/>
      <c r="C51" s="294"/>
      <c r="D51" s="294"/>
    </row>
    <row r="52" spans="1:4" s="1" customFormat="1" ht="20.25" customHeight="1" x14ac:dyDescent="0.2">
      <c r="A52" s="83" t="s">
        <v>304</v>
      </c>
      <c r="B52" s="294"/>
      <c r="C52" s="294"/>
      <c r="D52" s="294"/>
    </row>
    <row r="53" spans="1:4" s="1" customFormat="1" ht="15" customHeight="1" x14ac:dyDescent="0.2">
      <c r="A53" s="82"/>
      <c r="B53" s="82"/>
      <c r="C53" s="82"/>
      <c r="D53" s="81" t="s">
        <v>97</v>
      </c>
    </row>
    <row r="54" spans="1:4" s="1" customFormat="1" ht="24" customHeight="1" x14ac:dyDescent="0.2">
      <c r="A54" s="146" t="s">
        <v>2</v>
      </c>
      <c r="B54" s="87"/>
      <c r="C54" s="148" t="s">
        <v>93</v>
      </c>
      <c r="D54" s="51"/>
    </row>
    <row r="55" spans="1:4" s="1" customFormat="1" ht="24" customHeight="1" x14ac:dyDescent="0.2">
      <c r="A55" s="150" t="s">
        <v>63</v>
      </c>
      <c r="B55" s="90" t="s">
        <v>3</v>
      </c>
      <c r="C55" s="380" t="s">
        <v>4</v>
      </c>
      <c r="D55" s="380" t="s">
        <v>2</v>
      </c>
    </row>
    <row r="56" spans="1:4" s="1" customFormat="1" ht="24" customHeight="1" x14ac:dyDescent="0.2">
      <c r="A56" s="253">
        <v>2007</v>
      </c>
      <c r="B56" s="111"/>
      <c r="C56" s="381"/>
      <c r="D56" s="381"/>
    </row>
    <row r="57" spans="1:4" s="1" customFormat="1" ht="20.25" customHeight="1" x14ac:dyDescent="0.2">
      <c r="A57" s="93">
        <v>32639</v>
      </c>
      <c r="B57" s="97" t="s">
        <v>124</v>
      </c>
      <c r="C57" s="100">
        <v>6000</v>
      </c>
      <c r="D57" s="96">
        <v>19522</v>
      </c>
    </row>
    <row r="58" spans="1:4" s="1" customFormat="1" ht="20.25" customHeight="1" x14ac:dyDescent="0.2">
      <c r="A58" s="99">
        <v>86065</v>
      </c>
      <c r="B58" s="66" t="s">
        <v>517</v>
      </c>
      <c r="C58" s="100">
        <v>2000</v>
      </c>
      <c r="D58" s="99">
        <v>114432</v>
      </c>
    </row>
    <row r="59" spans="1:4" s="1" customFormat="1" ht="20.25" customHeight="1" x14ac:dyDescent="0.2">
      <c r="A59" s="96">
        <v>3720607</v>
      </c>
      <c r="B59" s="97" t="s">
        <v>126</v>
      </c>
      <c r="C59" s="100">
        <v>2720000</v>
      </c>
      <c r="D59" s="96">
        <v>4923505</v>
      </c>
    </row>
    <row r="60" spans="1:4" s="1" customFormat="1" ht="20.25" customHeight="1" x14ac:dyDescent="0.2">
      <c r="A60" s="96">
        <v>704245</v>
      </c>
      <c r="B60" s="97" t="s">
        <v>127</v>
      </c>
      <c r="C60" s="113">
        <v>739000</v>
      </c>
      <c r="D60" s="96">
        <v>1868045</v>
      </c>
    </row>
    <row r="61" spans="1:4" s="1" customFormat="1" ht="20.25" customHeight="1" x14ac:dyDescent="0.2">
      <c r="A61" s="96">
        <v>272402</v>
      </c>
      <c r="B61" s="97" t="s">
        <v>129</v>
      </c>
      <c r="C61" s="100">
        <v>25000</v>
      </c>
      <c r="D61" s="96">
        <v>452257</v>
      </c>
    </row>
    <row r="62" spans="1:4" s="1" customFormat="1" ht="20.25" customHeight="1" x14ac:dyDescent="0.2">
      <c r="A62" s="96">
        <v>14301</v>
      </c>
      <c r="B62" s="97" t="s">
        <v>130</v>
      </c>
      <c r="C62" s="98" t="s">
        <v>60</v>
      </c>
      <c r="D62" s="96">
        <v>14948</v>
      </c>
    </row>
    <row r="63" spans="1:4" s="1" customFormat="1" ht="20.25" customHeight="1" x14ac:dyDescent="0.2">
      <c r="A63" s="96">
        <v>1108465</v>
      </c>
      <c r="B63" s="97" t="s">
        <v>183</v>
      </c>
      <c r="C63" s="100">
        <v>169000</v>
      </c>
      <c r="D63" s="96">
        <v>1017008</v>
      </c>
    </row>
    <row r="64" spans="1:4" s="1" customFormat="1" ht="20.25" customHeight="1" x14ac:dyDescent="0.2">
      <c r="A64" s="96">
        <v>21600</v>
      </c>
      <c r="B64" s="97" t="s">
        <v>308</v>
      </c>
      <c r="C64" s="98" t="s">
        <v>60</v>
      </c>
      <c r="D64" s="96">
        <v>21700</v>
      </c>
    </row>
    <row r="65" spans="1:4" s="1" customFormat="1" ht="20.25" customHeight="1" x14ac:dyDescent="0.2">
      <c r="A65" s="96">
        <v>451167</v>
      </c>
      <c r="B65" s="97" t="s">
        <v>139</v>
      </c>
      <c r="C65" s="113">
        <v>297000</v>
      </c>
      <c r="D65" s="96">
        <v>789242</v>
      </c>
    </row>
    <row r="66" spans="1:4" s="1" customFormat="1" ht="20.25" customHeight="1" x14ac:dyDescent="0.2">
      <c r="A66" s="96">
        <v>110900</v>
      </c>
      <c r="B66" s="97" t="s">
        <v>140</v>
      </c>
      <c r="C66" s="113">
        <v>64000</v>
      </c>
      <c r="D66" s="96">
        <v>63965</v>
      </c>
    </row>
    <row r="67" spans="1:4" s="1" customFormat="1" ht="20.25" customHeight="1" x14ac:dyDescent="0.2">
      <c r="A67" s="96">
        <v>146284</v>
      </c>
      <c r="B67" s="97" t="s">
        <v>175</v>
      </c>
      <c r="C67" s="113">
        <v>24000</v>
      </c>
      <c r="D67" s="96">
        <v>433308</v>
      </c>
    </row>
    <row r="68" spans="1:4" s="1" customFormat="1" ht="20.25" customHeight="1" x14ac:dyDescent="0.2">
      <c r="A68" s="96">
        <v>21159</v>
      </c>
      <c r="B68" s="97" t="s">
        <v>143</v>
      </c>
      <c r="C68" s="98" t="s">
        <v>60</v>
      </c>
      <c r="D68" s="100">
        <v>1948</v>
      </c>
    </row>
    <row r="69" spans="1:4" s="1" customFormat="1" ht="20.25" customHeight="1" x14ac:dyDescent="0.2">
      <c r="A69" s="96">
        <v>90560</v>
      </c>
      <c r="B69" s="97" t="s">
        <v>144</v>
      </c>
      <c r="C69" s="113">
        <v>60000</v>
      </c>
      <c r="D69" s="100">
        <v>73033</v>
      </c>
    </row>
    <row r="70" spans="1:4" s="1" customFormat="1" ht="20.25" customHeight="1" x14ac:dyDescent="0.2">
      <c r="A70" s="96">
        <v>3693509</v>
      </c>
      <c r="B70" s="97" t="s">
        <v>311</v>
      </c>
      <c r="C70" s="113">
        <v>868000</v>
      </c>
      <c r="D70" s="100">
        <v>1622826</v>
      </c>
    </row>
    <row r="71" spans="1:4" s="1" customFormat="1" ht="20.25" customHeight="1" x14ac:dyDescent="0.2">
      <c r="A71" s="96">
        <v>68892</v>
      </c>
      <c r="B71" s="97" t="s">
        <v>518</v>
      </c>
      <c r="C71" s="113">
        <v>155000</v>
      </c>
      <c r="D71" s="100">
        <v>120269</v>
      </c>
    </row>
    <row r="72" spans="1:4" s="1" customFormat="1" ht="20.25" customHeight="1" x14ac:dyDescent="0.2">
      <c r="A72" s="96">
        <v>108814</v>
      </c>
      <c r="B72" s="97" t="s">
        <v>312</v>
      </c>
      <c r="C72" s="98" t="s">
        <v>60</v>
      </c>
      <c r="D72" s="100">
        <v>168884</v>
      </c>
    </row>
    <row r="73" spans="1:4" s="1" customFormat="1" ht="20.25" customHeight="1" x14ac:dyDescent="0.2">
      <c r="A73" s="96">
        <v>197973</v>
      </c>
      <c r="B73" s="97" t="s">
        <v>313</v>
      </c>
      <c r="C73" s="98" t="s">
        <v>60</v>
      </c>
      <c r="D73" s="100">
        <v>140504</v>
      </c>
    </row>
    <row r="74" spans="1:4" s="1" customFormat="1" ht="20.25" customHeight="1" x14ac:dyDescent="0.2">
      <c r="A74" s="96">
        <v>6200</v>
      </c>
      <c r="B74" s="97" t="s">
        <v>146</v>
      </c>
      <c r="C74" s="100">
        <v>2000</v>
      </c>
      <c r="D74" s="100">
        <v>815</v>
      </c>
    </row>
    <row r="75" spans="1:4" s="1" customFormat="1" ht="20.25" customHeight="1" x14ac:dyDescent="0.2">
      <c r="A75" s="99">
        <v>6271388</v>
      </c>
      <c r="B75" s="97" t="s">
        <v>147</v>
      </c>
      <c r="C75" s="113">
        <v>2291000</v>
      </c>
      <c r="D75" s="113">
        <v>3692178</v>
      </c>
    </row>
    <row r="76" spans="1:4" s="1" customFormat="1" ht="20.25" customHeight="1" x14ac:dyDescent="0.2">
      <c r="A76" s="103" t="s">
        <v>60</v>
      </c>
      <c r="B76" s="97" t="s">
        <v>519</v>
      </c>
      <c r="C76" s="98" t="s">
        <v>60</v>
      </c>
      <c r="D76" s="113">
        <v>107803</v>
      </c>
    </row>
    <row r="77" spans="1:4" s="1" customFormat="1" ht="20.25" customHeight="1" x14ac:dyDescent="0.2">
      <c r="A77" s="103">
        <v>188695</v>
      </c>
      <c r="B77" s="97" t="s">
        <v>148</v>
      </c>
      <c r="C77" s="113">
        <v>68000</v>
      </c>
      <c r="D77" s="113">
        <v>685718</v>
      </c>
    </row>
    <row r="78" spans="1:4" s="1" customFormat="1" ht="20.25" customHeight="1" x14ac:dyDescent="0.2">
      <c r="A78" s="103" t="s">
        <v>60</v>
      </c>
      <c r="B78" s="97" t="s">
        <v>149</v>
      </c>
      <c r="C78" s="113">
        <v>12000</v>
      </c>
      <c r="D78" s="113">
        <v>251436</v>
      </c>
    </row>
    <row r="79" spans="1:4" s="1" customFormat="1" ht="20.25" customHeight="1" x14ac:dyDescent="0.2">
      <c r="A79" s="99">
        <v>29000</v>
      </c>
      <c r="B79" s="97" t="s">
        <v>317</v>
      </c>
      <c r="C79" s="98" t="s">
        <v>60</v>
      </c>
      <c r="D79" s="113">
        <v>2327048</v>
      </c>
    </row>
    <row r="80" spans="1:4" s="1" customFormat="1" ht="20.25" customHeight="1" x14ac:dyDescent="0.2">
      <c r="A80" s="103" t="s">
        <v>60</v>
      </c>
      <c r="B80" s="97" t="s">
        <v>200</v>
      </c>
      <c r="C80" s="113">
        <v>445000</v>
      </c>
      <c r="D80" s="113">
        <v>2003977</v>
      </c>
    </row>
    <row r="81" spans="1:4" s="1" customFormat="1" ht="24" customHeight="1" x14ac:dyDescent="0.2">
      <c r="A81" s="117">
        <f>SUM(A9:A35,A57:A80)</f>
        <v>38334317</v>
      </c>
      <c r="B81" s="173" t="s">
        <v>520</v>
      </c>
      <c r="C81" s="117">
        <f>SUM(C9:C35,C57:C80)</f>
        <v>20000000</v>
      </c>
      <c r="D81" s="117">
        <f>SUM(D9:D35,D57:D80)</f>
        <v>47166093</v>
      </c>
    </row>
    <row r="82" spans="1:4" s="1" customFormat="1" ht="21.75" customHeight="1" x14ac:dyDescent="0.2">
      <c r="A82" s="386"/>
      <c r="B82" s="386"/>
      <c r="C82" s="386"/>
      <c r="D82" s="386"/>
    </row>
    <row r="83" spans="1:4" s="1" customFormat="1" ht="18" customHeight="1" x14ac:dyDescent="0.2">
      <c r="A83" s="392" t="s">
        <v>521</v>
      </c>
      <c r="B83" s="393"/>
      <c r="C83" s="393"/>
      <c r="D83" s="393"/>
    </row>
    <row r="84" spans="1:4" s="1" customFormat="1" ht="18" customHeight="1" x14ac:dyDescent="0.2"/>
    <row r="85" spans="1:4" s="1" customFormat="1" ht="18" customHeight="1" x14ac:dyDescent="0.2">
      <c r="A85" s="385"/>
      <c r="B85" s="385"/>
      <c r="C85" s="385"/>
      <c r="D85" s="385"/>
    </row>
    <row r="86" spans="1:4" s="1" customFormat="1" x14ac:dyDescent="0.2"/>
    <row r="87" spans="1:4" s="1" customFormat="1" x14ac:dyDescent="0.2"/>
    <row r="88" spans="1:4" s="1" customFormat="1" x14ac:dyDescent="0.2"/>
    <row r="89" spans="1:4" s="1" customFormat="1" x14ac:dyDescent="0.2"/>
    <row r="90" spans="1:4" s="1" customFormat="1" x14ac:dyDescent="0.2"/>
    <row r="91" spans="1:4" s="1" customFormat="1" x14ac:dyDescent="0.2"/>
    <row r="92" spans="1:4" s="1" customFormat="1" x14ac:dyDescent="0.2"/>
    <row r="93" spans="1:4" s="1" customFormat="1" x14ac:dyDescent="0.2"/>
    <row r="94" spans="1:4" s="1" customFormat="1" x14ac:dyDescent="0.2"/>
    <row r="95" spans="1:4" s="1" customFormat="1" x14ac:dyDescent="0.2"/>
    <row r="96" spans="1:4" s="1" customFormat="1" x14ac:dyDescent="0.2"/>
    <row r="97" spans="2:2" s="1" customFormat="1" x14ac:dyDescent="0.2"/>
    <row r="98" spans="2:2" s="1" customFormat="1" x14ac:dyDescent="0.2"/>
    <row r="99" spans="2:2" s="1" customFormat="1" ht="17.25" customHeight="1" x14ac:dyDescent="0.2">
      <c r="B99" s="137"/>
    </row>
    <row r="100" spans="2:2" s="1" customFormat="1" x14ac:dyDescent="0.2"/>
    <row r="101" spans="2:2" s="1" customFormat="1" x14ac:dyDescent="0.2"/>
    <row r="102" spans="2:2" s="1" customFormat="1" x14ac:dyDescent="0.2"/>
    <row r="103" spans="2:2" s="1" customFormat="1" x14ac:dyDescent="0.2"/>
    <row r="104" spans="2:2" s="1" customFormat="1" x14ac:dyDescent="0.2"/>
    <row r="105" spans="2:2" s="1" customFormat="1" x14ac:dyDescent="0.2"/>
    <row r="106" spans="2:2" s="1" customFormat="1" x14ac:dyDescent="0.2"/>
    <row r="107" spans="2:2" s="1" customFormat="1" x14ac:dyDescent="0.2"/>
    <row r="108" spans="2:2" s="1" customFormat="1" x14ac:dyDescent="0.2"/>
    <row r="109" spans="2:2" s="1" customFormat="1" x14ac:dyDescent="0.2"/>
    <row r="110" spans="2:2" s="1" customFormat="1" x14ac:dyDescent="0.2"/>
    <row r="111" spans="2:2" s="1" customFormat="1" x14ac:dyDescent="0.2"/>
    <row r="112" spans="2:2" s="1" customFormat="1" x14ac:dyDescent="0.2"/>
    <row r="113" s="1" customFormat="1" x14ac:dyDescent="0.2"/>
    <row r="114" s="1" customFormat="1" x14ac:dyDescent="0.2"/>
    <row r="115" s="1" customFormat="1" x14ac:dyDescent="0.2"/>
  </sheetData>
  <mergeCells count="8">
    <mergeCell ref="A83:D83"/>
    <mergeCell ref="A85:D85"/>
    <mergeCell ref="C7:C8"/>
    <mergeCell ref="D7:D8"/>
    <mergeCell ref="A36:D36"/>
    <mergeCell ref="C55:C56"/>
    <mergeCell ref="D55:D56"/>
    <mergeCell ref="A82:D82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8"/>
  <sheetViews>
    <sheetView rightToLeft="1" topLeftCell="A118" workbookViewId="0">
      <selection activeCell="C133" sqref="C133"/>
    </sheetView>
  </sheetViews>
  <sheetFormatPr defaultRowHeight="12.75" x14ac:dyDescent="0.2"/>
  <cols>
    <col min="1" max="1" width="14.42578125" customWidth="1"/>
    <col min="2" max="2" width="5.140625" customWidth="1"/>
    <col min="3" max="3" width="52.140625" customWidth="1"/>
    <col min="4" max="4" width="13.140625" customWidth="1"/>
    <col min="5" max="5" width="12.5703125" customWidth="1"/>
    <col min="257" max="257" width="14.42578125" customWidth="1"/>
    <col min="258" max="258" width="5.140625" customWidth="1"/>
    <col min="259" max="259" width="52.140625" customWidth="1"/>
    <col min="260" max="260" width="13.140625" customWidth="1"/>
    <col min="261" max="261" width="12.5703125" customWidth="1"/>
    <col min="513" max="513" width="14.42578125" customWidth="1"/>
    <col min="514" max="514" width="5.140625" customWidth="1"/>
    <col min="515" max="515" width="52.140625" customWidth="1"/>
    <col min="516" max="516" width="13.140625" customWidth="1"/>
    <col min="517" max="517" width="12.5703125" customWidth="1"/>
    <col min="769" max="769" width="14.42578125" customWidth="1"/>
    <col min="770" max="770" width="5.140625" customWidth="1"/>
    <col min="771" max="771" width="52.140625" customWidth="1"/>
    <col min="772" max="772" width="13.140625" customWidth="1"/>
    <col min="773" max="773" width="12.5703125" customWidth="1"/>
    <col min="1025" max="1025" width="14.42578125" customWidth="1"/>
    <col min="1026" max="1026" width="5.140625" customWidth="1"/>
    <col min="1027" max="1027" width="52.140625" customWidth="1"/>
    <col min="1028" max="1028" width="13.140625" customWidth="1"/>
    <col min="1029" max="1029" width="12.5703125" customWidth="1"/>
    <col min="1281" max="1281" width="14.42578125" customWidth="1"/>
    <col min="1282" max="1282" width="5.140625" customWidth="1"/>
    <col min="1283" max="1283" width="52.140625" customWidth="1"/>
    <col min="1284" max="1284" width="13.140625" customWidth="1"/>
    <col min="1285" max="1285" width="12.5703125" customWidth="1"/>
    <col min="1537" max="1537" width="14.42578125" customWidth="1"/>
    <col min="1538" max="1538" width="5.140625" customWidth="1"/>
    <col min="1539" max="1539" width="52.140625" customWidth="1"/>
    <col min="1540" max="1540" width="13.140625" customWidth="1"/>
    <col min="1541" max="1541" width="12.5703125" customWidth="1"/>
    <col min="1793" max="1793" width="14.42578125" customWidth="1"/>
    <col min="1794" max="1794" width="5.140625" customWidth="1"/>
    <col min="1795" max="1795" width="52.140625" customWidth="1"/>
    <col min="1796" max="1796" width="13.140625" customWidth="1"/>
    <col min="1797" max="1797" width="12.5703125" customWidth="1"/>
    <col min="2049" max="2049" width="14.42578125" customWidth="1"/>
    <col min="2050" max="2050" width="5.140625" customWidth="1"/>
    <col min="2051" max="2051" width="52.140625" customWidth="1"/>
    <col min="2052" max="2052" width="13.140625" customWidth="1"/>
    <col min="2053" max="2053" width="12.5703125" customWidth="1"/>
    <col min="2305" max="2305" width="14.42578125" customWidth="1"/>
    <col min="2306" max="2306" width="5.140625" customWidth="1"/>
    <col min="2307" max="2307" width="52.140625" customWidth="1"/>
    <col min="2308" max="2308" width="13.140625" customWidth="1"/>
    <col min="2309" max="2309" width="12.5703125" customWidth="1"/>
    <col min="2561" max="2561" width="14.42578125" customWidth="1"/>
    <col min="2562" max="2562" width="5.140625" customWidth="1"/>
    <col min="2563" max="2563" width="52.140625" customWidth="1"/>
    <col min="2564" max="2564" width="13.140625" customWidth="1"/>
    <col min="2565" max="2565" width="12.5703125" customWidth="1"/>
    <col min="2817" max="2817" width="14.42578125" customWidth="1"/>
    <col min="2818" max="2818" width="5.140625" customWidth="1"/>
    <col min="2819" max="2819" width="52.140625" customWidth="1"/>
    <col min="2820" max="2820" width="13.140625" customWidth="1"/>
    <col min="2821" max="2821" width="12.5703125" customWidth="1"/>
    <col min="3073" max="3073" width="14.42578125" customWidth="1"/>
    <col min="3074" max="3074" width="5.140625" customWidth="1"/>
    <col min="3075" max="3075" width="52.140625" customWidth="1"/>
    <col min="3076" max="3076" width="13.140625" customWidth="1"/>
    <col min="3077" max="3077" width="12.5703125" customWidth="1"/>
    <col min="3329" max="3329" width="14.42578125" customWidth="1"/>
    <col min="3330" max="3330" width="5.140625" customWidth="1"/>
    <col min="3331" max="3331" width="52.140625" customWidth="1"/>
    <col min="3332" max="3332" width="13.140625" customWidth="1"/>
    <col min="3333" max="3333" width="12.5703125" customWidth="1"/>
    <col min="3585" max="3585" width="14.42578125" customWidth="1"/>
    <col min="3586" max="3586" width="5.140625" customWidth="1"/>
    <col min="3587" max="3587" width="52.140625" customWidth="1"/>
    <col min="3588" max="3588" width="13.140625" customWidth="1"/>
    <col min="3589" max="3589" width="12.5703125" customWidth="1"/>
    <col min="3841" max="3841" width="14.42578125" customWidth="1"/>
    <col min="3842" max="3842" width="5.140625" customWidth="1"/>
    <col min="3843" max="3843" width="52.140625" customWidth="1"/>
    <col min="3844" max="3844" width="13.140625" customWidth="1"/>
    <col min="3845" max="3845" width="12.5703125" customWidth="1"/>
    <col min="4097" max="4097" width="14.42578125" customWidth="1"/>
    <col min="4098" max="4098" width="5.140625" customWidth="1"/>
    <col min="4099" max="4099" width="52.140625" customWidth="1"/>
    <col min="4100" max="4100" width="13.140625" customWidth="1"/>
    <col min="4101" max="4101" width="12.5703125" customWidth="1"/>
    <col min="4353" max="4353" width="14.42578125" customWidth="1"/>
    <col min="4354" max="4354" width="5.140625" customWidth="1"/>
    <col min="4355" max="4355" width="52.140625" customWidth="1"/>
    <col min="4356" max="4356" width="13.140625" customWidth="1"/>
    <col min="4357" max="4357" width="12.5703125" customWidth="1"/>
    <col min="4609" max="4609" width="14.42578125" customWidth="1"/>
    <col min="4610" max="4610" width="5.140625" customWidth="1"/>
    <col min="4611" max="4611" width="52.140625" customWidth="1"/>
    <col min="4612" max="4612" width="13.140625" customWidth="1"/>
    <col min="4613" max="4613" width="12.5703125" customWidth="1"/>
    <col min="4865" max="4865" width="14.42578125" customWidth="1"/>
    <col min="4866" max="4866" width="5.140625" customWidth="1"/>
    <col min="4867" max="4867" width="52.140625" customWidth="1"/>
    <col min="4868" max="4868" width="13.140625" customWidth="1"/>
    <col min="4869" max="4869" width="12.5703125" customWidth="1"/>
    <col min="5121" max="5121" width="14.42578125" customWidth="1"/>
    <col min="5122" max="5122" width="5.140625" customWidth="1"/>
    <col min="5123" max="5123" width="52.140625" customWidth="1"/>
    <col min="5124" max="5124" width="13.140625" customWidth="1"/>
    <col min="5125" max="5125" width="12.5703125" customWidth="1"/>
    <col min="5377" max="5377" width="14.42578125" customWidth="1"/>
    <col min="5378" max="5378" width="5.140625" customWidth="1"/>
    <col min="5379" max="5379" width="52.140625" customWidth="1"/>
    <col min="5380" max="5380" width="13.140625" customWidth="1"/>
    <col min="5381" max="5381" width="12.5703125" customWidth="1"/>
    <col min="5633" max="5633" width="14.42578125" customWidth="1"/>
    <col min="5634" max="5634" width="5.140625" customWidth="1"/>
    <col min="5635" max="5635" width="52.140625" customWidth="1"/>
    <col min="5636" max="5636" width="13.140625" customWidth="1"/>
    <col min="5637" max="5637" width="12.5703125" customWidth="1"/>
    <col min="5889" max="5889" width="14.42578125" customWidth="1"/>
    <col min="5890" max="5890" width="5.140625" customWidth="1"/>
    <col min="5891" max="5891" width="52.140625" customWidth="1"/>
    <col min="5892" max="5892" width="13.140625" customWidth="1"/>
    <col min="5893" max="5893" width="12.5703125" customWidth="1"/>
    <col min="6145" max="6145" width="14.42578125" customWidth="1"/>
    <col min="6146" max="6146" width="5.140625" customWidth="1"/>
    <col min="6147" max="6147" width="52.140625" customWidth="1"/>
    <col min="6148" max="6148" width="13.140625" customWidth="1"/>
    <col min="6149" max="6149" width="12.5703125" customWidth="1"/>
    <col min="6401" max="6401" width="14.42578125" customWidth="1"/>
    <col min="6402" max="6402" width="5.140625" customWidth="1"/>
    <col min="6403" max="6403" width="52.140625" customWidth="1"/>
    <col min="6404" max="6404" width="13.140625" customWidth="1"/>
    <col min="6405" max="6405" width="12.5703125" customWidth="1"/>
    <col min="6657" max="6657" width="14.42578125" customWidth="1"/>
    <col min="6658" max="6658" width="5.140625" customWidth="1"/>
    <col min="6659" max="6659" width="52.140625" customWidth="1"/>
    <col min="6660" max="6660" width="13.140625" customWidth="1"/>
    <col min="6661" max="6661" width="12.5703125" customWidth="1"/>
    <col min="6913" max="6913" width="14.42578125" customWidth="1"/>
    <col min="6914" max="6914" width="5.140625" customWidth="1"/>
    <col min="6915" max="6915" width="52.140625" customWidth="1"/>
    <col min="6916" max="6916" width="13.140625" customWidth="1"/>
    <col min="6917" max="6917" width="12.5703125" customWidth="1"/>
    <col min="7169" max="7169" width="14.42578125" customWidth="1"/>
    <col min="7170" max="7170" width="5.140625" customWidth="1"/>
    <col min="7171" max="7171" width="52.140625" customWidth="1"/>
    <col min="7172" max="7172" width="13.140625" customWidth="1"/>
    <col min="7173" max="7173" width="12.5703125" customWidth="1"/>
    <col min="7425" max="7425" width="14.42578125" customWidth="1"/>
    <col min="7426" max="7426" width="5.140625" customWidth="1"/>
    <col min="7427" max="7427" width="52.140625" customWidth="1"/>
    <col min="7428" max="7428" width="13.140625" customWidth="1"/>
    <col min="7429" max="7429" width="12.5703125" customWidth="1"/>
    <col min="7681" max="7681" width="14.42578125" customWidth="1"/>
    <col min="7682" max="7682" width="5.140625" customWidth="1"/>
    <col min="7683" max="7683" width="52.140625" customWidth="1"/>
    <col min="7684" max="7684" width="13.140625" customWidth="1"/>
    <col min="7685" max="7685" width="12.5703125" customWidth="1"/>
    <col min="7937" max="7937" width="14.42578125" customWidth="1"/>
    <col min="7938" max="7938" width="5.140625" customWidth="1"/>
    <col min="7939" max="7939" width="52.140625" customWidth="1"/>
    <col min="7940" max="7940" width="13.140625" customWidth="1"/>
    <col min="7941" max="7941" width="12.5703125" customWidth="1"/>
    <col min="8193" max="8193" width="14.42578125" customWidth="1"/>
    <col min="8194" max="8194" width="5.140625" customWidth="1"/>
    <col min="8195" max="8195" width="52.140625" customWidth="1"/>
    <col min="8196" max="8196" width="13.140625" customWidth="1"/>
    <col min="8197" max="8197" width="12.5703125" customWidth="1"/>
    <col min="8449" max="8449" width="14.42578125" customWidth="1"/>
    <col min="8450" max="8450" width="5.140625" customWidth="1"/>
    <col min="8451" max="8451" width="52.140625" customWidth="1"/>
    <col min="8452" max="8452" width="13.140625" customWidth="1"/>
    <col min="8453" max="8453" width="12.5703125" customWidth="1"/>
    <col min="8705" max="8705" width="14.42578125" customWidth="1"/>
    <col min="8706" max="8706" width="5.140625" customWidth="1"/>
    <col min="8707" max="8707" width="52.140625" customWidth="1"/>
    <col min="8708" max="8708" width="13.140625" customWidth="1"/>
    <col min="8709" max="8709" width="12.5703125" customWidth="1"/>
    <col min="8961" max="8961" width="14.42578125" customWidth="1"/>
    <col min="8962" max="8962" width="5.140625" customWidth="1"/>
    <col min="8963" max="8963" width="52.140625" customWidth="1"/>
    <col min="8964" max="8964" width="13.140625" customWidth="1"/>
    <col min="8965" max="8965" width="12.5703125" customWidth="1"/>
    <col min="9217" max="9217" width="14.42578125" customWidth="1"/>
    <col min="9218" max="9218" width="5.140625" customWidth="1"/>
    <col min="9219" max="9219" width="52.140625" customWidth="1"/>
    <col min="9220" max="9220" width="13.140625" customWidth="1"/>
    <col min="9221" max="9221" width="12.5703125" customWidth="1"/>
    <col min="9473" max="9473" width="14.42578125" customWidth="1"/>
    <col min="9474" max="9474" width="5.140625" customWidth="1"/>
    <col min="9475" max="9475" width="52.140625" customWidth="1"/>
    <col min="9476" max="9476" width="13.140625" customWidth="1"/>
    <col min="9477" max="9477" width="12.5703125" customWidth="1"/>
    <col min="9729" max="9729" width="14.42578125" customWidth="1"/>
    <col min="9730" max="9730" width="5.140625" customWidth="1"/>
    <col min="9731" max="9731" width="52.140625" customWidth="1"/>
    <col min="9732" max="9732" width="13.140625" customWidth="1"/>
    <col min="9733" max="9733" width="12.5703125" customWidth="1"/>
    <col min="9985" max="9985" width="14.42578125" customWidth="1"/>
    <col min="9986" max="9986" width="5.140625" customWidth="1"/>
    <col min="9987" max="9987" width="52.140625" customWidth="1"/>
    <col min="9988" max="9988" width="13.140625" customWidth="1"/>
    <col min="9989" max="9989" width="12.5703125" customWidth="1"/>
    <col min="10241" max="10241" width="14.42578125" customWidth="1"/>
    <col min="10242" max="10242" width="5.140625" customWidth="1"/>
    <col min="10243" max="10243" width="52.140625" customWidth="1"/>
    <col min="10244" max="10244" width="13.140625" customWidth="1"/>
    <col min="10245" max="10245" width="12.5703125" customWidth="1"/>
    <col min="10497" max="10497" width="14.42578125" customWidth="1"/>
    <col min="10498" max="10498" width="5.140625" customWidth="1"/>
    <col min="10499" max="10499" width="52.140625" customWidth="1"/>
    <col min="10500" max="10500" width="13.140625" customWidth="1"/>
    <col min="10501" max="10501" width="12.5703125" customWidth="1"/>
    <col min="10753" max="10753" width="14.42578125" customWidth="1"/>
    <col min="10754" max="10754" width="5.140625" customWidth="1"/>
    <col min="10755" max="10755" width="52.140625" customWidth="1"/>
    <col min="10756" max="10756" width="13.140625" customWidth="1"/>
    <col min="10757" max="10757" width="12.5703125" customWidth="1"/>
    <col min="11009" max="11009" width="14.42578125" customWidth="1"/>
    <col min="11010" max="11010" width="5.140625" customWidth="1"/>
    <col min="11011" max="11011" width="52.140625" customWidth="1"/>
    <col min="11012" max="11012" width="13.140625" customWidth="1"/>
    <col min="11013" max="11013" width="12.5703125" customWidth="1"/>
    <col min="11265" max="11265" width="14.42578125" customWidth="1"/>
    <col min="11266" max="11266" width="5.140625" customWidth="1"/>
    <col min="11267" max="11267" width="52.140625" customWidth="1"/>
    <col min="11268" max="11268" width="13.140625" customWidth="1"/>
    <col min="11269" max="11269" width="12.5703125" customWidth="1"/>
    <col min="11521" max="11521" width="14.42578125" customWidth="1"/>
    <col min="11522" max="11522" width="5.140625" customWidth="1"/>
    <col min="11523" max="11523" width="52.140625" customWidth="1"/>
    <col min="11524" max="11524" width="13.140625" customWidth="1"/>
    <col min="11525" max="11525" width="12.5703125" customWidth="1"/>
    <col min="11777" max="11777" width="14.42578125" customWidth="1"/>
    <col min="11778" max="11778" width="5.140625" customWidth="1"/>
    <col min="11779" max="11779" width="52.140625" customWidth="1"/>
    <col min="11780" max="11780" width="13.140625" customWidth="1"/>
    <col min="11781" max="11781" width="12.5703125" customWidth="1"/>
    <col min="12033" max="12033" width="14.42578125" customWidth="1"/>
    <col min="12034" max="12034" width="5.140625" customWidth="1"/>
    <col min="12035" max="12035" width="52.140625" customWidth="1"/>
    <col min="12036" max="12036" width="13.140625" customWidth="1"/>
    <col min="12037" max="12037" width="12.5703125" customWidth="1"/>
    <col min="12289" max="12289" width="14.42578125" customWidth="1"/>
    <col min="12290" max="12290" width="5.140625" customWidth="1"/>
    <col min="12291" max="12291" width="52.140625" customWidth="1"/>
    <col min="12292" max="12292" width="13.140625" customWidth="1"/>
    <col min="12293" max="12293" width="12.5703125" customWidth="1"/>
    <col min="12545" max="12545" width="14.42578125" customWidth="1"/>
    <col min="12546" max="12546" width="5.140625" customWidth="1"/>
    <col min="12547" max="12547" width="52.140625" customWidth="1"/>
    <col min="12548" max="12548" width="13.140625" customWidth="1"/>
    <col min="12549" max="12549" width="12.5703125" customWidth="1"/>
    <col min="12801" max="12801" width="14.42578125" customWidth="1"/>
    <col min="12802" max="12802" width="5.140625" customWidth="1"/>
    <col min="12803" max="12803" width="52.140625" customWidth="1"/>
    <col min="12804" max="12804" width="13.140625" customWidth="1"/>
    <col min="12805" max="12805" width="12.5703125" customWidth="1"/>
    <col min="13057" max="13057" width="14.42578125" customWidth="1"/>
    <col min="13058" max="13058" width="5.140625" customWidth="1"/>
    <col min="13059" max="13059" width="52.140625" customWidth="1"/>
    <col min="13060" max="13060" width="13.140625" customWidth="1"/>
    <col min="13061" max="13061" width="12.5703125" customWidth="1"/>
    <col min="13313" max="13313" width="14.42578125" customWidth="1"/>
    <col min="13314" max="13314" width="5.140625" customWidth="1"/>
    <col min="13315" max="13315" width="52.140625" customWidth="1"/>
    <col min="13316" max="13316" width="13.140625" customWidth="1"/>
    <col min="13317" max="13317" width="12.5703125" customWidth="1"/>
    <col min="13569" max="13569" width="14.42578125" customWidth="1"/>
    <col min="13570" max="13570" width="5.140625" customWidth="1"/>
    <col min="13571" max="13571" width="52.140625" customWidth="1"/>
    <col min="13572" max="13572" width="13.140625" customWidth="1"/>
    <col min="13573" max="13573" width="12.5703125" customWidth="1"/>
    <col min="13825" max="13825" width="14.42578125" customWidth="1"/>
    <col min="13826" max="13826" width="5.140625" customWidth="1"/>
    <col min="13827" max="13827" width="52.140625" customWidth="1"/>
    <col min="13828" max="13828" width="13.140625" customWidth="1"/>
    <col min="13829" max="13829" width="12.5703125" customWidth="1"/>
    <col min="14081" max="14081" width="14.42578125" customWidth="1"/>
    <col min="14082" max="14082" width="5.140625" customWidth="1"/>
    <col min="14083" max="14083" width="52.140625" customWidth="1"/>
    <col min="14084" max="14084" width="13.140625" customWidth="1"/>
    <col min="14085" max="14085" width="12.5703125" customWidth="1"/>
    <col min="14337" max="14337" width="14.42578125" customWidth="1"/>
    <col min="14338" max="14338" width="5.140625" customWidth="1"/>
    <col min="14339" max="14339" width="52.140625" customWidth="1"/>
    <col min="14340" max="14340" width="13.140625" customWidth="1"/>
    <col min="14341" max="14341" width="12.5703125" customWidth="1"/>
    <col min="14593" max="14593" width="14.42578125" customWidth="1"/>
    <col min="14594" max="14594" width="5.140625" customWidth="1"/>
    <col min="14595" max="14595" width="52.140625" customWidth="1"/>
    <col min="14596" max="14596" width="13.140625" customWidth="1"/>
    <col min="14597" max="14597" width="12.5703125" customWidth="1"/>
    <col min="14849" max="14849" width="14.42578125" customWidth="1"/>
    <col min="14850" max="14850" width="5.140625" customWidth="1"/>
    <col min="14851" max="14851" width="52.140625" customWidth="1"/>
    <col min="14852" max="14852" width="13.140625" customWidth="1"/>
    <col min="14853" max="14853" width="12.5703125" customWidth="1"/>
    <col min="15105" max="15105" width="14.42578125" customWidth="1"/>
    <col min="15106" max="15106" width="5.140625" customWidth="1"/>
    <col min="15107" max="15107" width="52.140625" customWidth="1"/>
    <col min="15108" max="15108" width="13.140625" customWidth="1"/>
    <col min="15109" max="15109" width="12.5703125" customWidth="1"/>
    <col min="15361" max="15361" width="14.42578125" customWidth="1"/>
    <col min="15362" max="15362" width="5.140625" customWidth="1"/>
    <col min="15363" max="15363" width="52.140625" customWidth="1"/>
    <col min="15364" max="15364" width="13.140625" customWidth="1"/>
    <col min="15365" max="15365" width="12.5703125" customWidth="1"/>
    <col min="15617" max="15617" width="14.42578125" customWidth="1"/>
    <col min="15618" max="15618" width="5.140625" customWidth="1"/>
    <col min="15619" max="15619" width="52.140625" customWidth="1"/>
    <col min="15620" max="15620" width="13.140625" customWidth="1"/>
    <col min="15621" max="15621" width="12.5703125" customWidth="1"/>
    <col min="15873" max="15873" width="14.42578125" customWidth="1"/>
    <col min="15874" max="15874" width="5.140625" customWidth="1"/>
    <col min="15875" max="15875" width="52.140625" customWidth="1"/>
    <col min="15876" max="15876" width="13.140625" customWidth="1"/>
    <col min="15877" max="15877" width="12.5703125" customWidth="1"/>
    <col min="16129" max="16129" width="14.42578125" customWidth="1"/>
    <col min="16130" max="16130" width="5.140625" customWidth="1"/>
    <col min="16131" max="16131" width="52.140625" customWidth="1"/>
    <col min="16132" max="16132" width="13.140625" customWidth="1"/>
    <col min="16133" max="16133" width="12.5703125" customWidth="1"/>
  </cols>
  <sheetData>
    <row r="1" spans="1:5" s="1" customFormat="1" ht="22.5" customHeight="1" x14ac:dyDescent="0.2">
      <c r="A1" s="81" t="s">
        <v>522</v>
      </c>
      <c r="B1" s="82"/>
      <c r="C1" s="82"/>
      <c r="D1" s="82"/>
      <c r="E1" s="82"/>
    </row>
    <row r="2" spans="1:5" s="1" customFormat="1" ht="19.5" customHeight="1" x14ac:dyDescent="0.2">
      <c r="A2" s="83" t="s">
        <v>523</v>
      </c>
      <c r="B2" s="120"/>
      <c r="C2" s="120"/>
      <c r="D2" s="120"/>
      <c r="E2" s="120"/>
    </row>
    <row r="3" spans="1:5" s="1" customFormat="1" ht="19.5" customHeight="1" x14ac:dyDescent="0.2">
      <c r="A3" s="83" t="s">
        <v>280</v>
      </c>
      <c r="B3" s="120"/>
      <c r="C3" s="120"/>
      <c r="D3" s="120"/>
      <c r="E3" s="120"/>
    </row>
    <row r="4" spans="1:5" s="1" customFormat="1" ht="18" customHeight="1" x14ac:dyDescent="0.2">
      <c r="A4" s="82"/>
      <c r="B4" s="121"/>
      <c r="C4" s="82"/>
      <c r="D4" s="82"/>
      <c r="E4" s="81" t="s">
        <v>97</v>
      </c>
    </row>
    <row r="5" spans="1:5" s="1" customFormat="1" ht="18.75" customHeight="1" x14ac:dyDescent="0.2">
      <c r="A5" s="151" t="s">
        <v>2</v>
      </c>
      <c r="B5" s="122"/>
      <c r="C5" s="123"/>
      <c r="D5" s="295" t="s">
        <v>93</v>
      </c>
      <c r="E5" s="296"/>
    </row>
    <row r="6" spans="1:5" s="1" customFormat="1" ht="18" customHeight="1" x14ac:dyDescent="0.2">
      <c r="A6" s="150" t="s">
        <v>63</v>
      </c>
      <c r="B6" s="42" t="s">
        <v>3</v>
      </c>
      <c r="C6" s="297"/>
      <c r="D6" s="380" t="s">
        <v>4</v>
      </c>
      <c r="E6" s="380" t="s">
        <v>2</v>
      </c>
    </row>
    <row r="7" spans="1:5" s="1" customFormat="1" ht="18" customHeight="1" x14ac:dyDescent="0.2">
      <c r="A7" s="152">
        <v>2007</v>
      </c>
      <c r="B7" s="126"/>
      <c r="C7" s="127"/>
      <c r="D7" s="381"/>
      <c r="E7" s="381"/>
    </row>
    <row r="8" spans="1:5" s="1" customFormat="1" ht="18" customHeight="1" x14ac:dyDescent="0.2">
      <c r="A8" s="128"/>
      <c r="B8" s="129" t="s">
        <v>7</v>
      </c>
      <c r="C8" s="130" t="s">
        <v>168</v>
      </c>
      <c r="D8" s="128"/>
      <c r="E8" s="128"/>
    </row>
    <row r="9" spans="1:5" s="1" customFormat="1" ht="17.25" customHeight="1" x14ac:dyDescent="0.2">
      <c r="A9" s="99">
        <v>2535145</v>
      </c>
      <c r="B9" s="39"/>
      <c r="C9" s="131" t="s">
        <v>98</v>
      </c>
      <c r="D9" s="99">
        <v>154000</v>
      </c>
      <c r="E9" s="99">
        <v>1255513</v>
      </c>
    </row>
    <row r="10" spans="1:5" s="1" customFormat="1" ht="17.25" customHeight="1" x14ac:dyDescent="0.2">
      <c r="A10" s="99">
        <v>55057</v>
      </c>
      <c r="B10" s="39"/>
      <c r="C10" s="131" t="s">
        <v>99</v>
      </c>
      <c r="D10" s="99">
        <v>27000</v>
      </c>
      <c r="E10" s="99">
        <v>207078</v>
      </c>
    </row>
    <row r="11" spans="1:5" s="1" customFormat="1" ht="17.25" customHeight="1" x14ac:dyDescent="0.2">
      <c r="A11" s="103" t="s">
        <v>60</v>
      </c>
      <c r="B11" s="39"/>
      <c r="C11" s="131" t="s">
        <v>100</v>
      </c>
      <c r="D11" s="99">
        <v>5000</v>
      </c>
      <c r="E11" s="99">
        <v>6066</v>
      </c>
    </row>
    <row r="12" spans="1:5" s="1" customFormat="1" ht="17.25" customHeight="1" x14ac:dyDescent="0.2">
      <c r="A12" s="99">
        <v>69640</v>
      </c>
      <c r="B12" s="39"/>
      <c r="C12" s="131" t="s">
        <v>171</v>
      </c>
      <c r="D12" s="99">
        <v>13000</v>
      </c>
      <c r="E12" s="99">
        <v>84260</v>
      </c>
    </row>
    <row r="13" spans="1:5" s="1" customFormat="1" ht="17.25" customHeight="1" x14ac:dyDescent="0.2">
      <c r="A13" s="99">
        <v>58890</v>
      </c>
      <c r="B13" s="39"/>
      <c r="C13" s="131" t="s">
        <v>101</v>
      </c>
      <c r="D13" s="99">
        <v>44000</v>
      </c>
      <c r="E13" s="99">
        <v>43801</v>
      </c>
    </row>
    <row r="14" spans="1:5" s="1" customFormat="1" ht="17.25" customHeight="1" x14ac:dyDescent="0.2">
      <c r="A14" s="99">
        <v>323468</v>
      </c>
      <c r="B14" s="39"/>
      <c r="C14" s="131" t="s">
        <v>102</v>
      </c>
      <c r="D14" s="99">
        <v>76000</v>
      </c>
      <c r="E14" s="99">
        <v>148788</v>
      </c>
    </row>
    <row r="15" spans="1:5" s="1" customFormat="1" ht="17.25" customHeight="1" x14ac:dyDescent="0.2">
      <c r="A15" s="99">
        <v>957393</v>
      </c>
      <c r="B15" s="39"/>
      <c r="C15" s="131" t="s">
        <v>103</v>
      </c>
      <c r="D15" s="99">
        <v>160000</v>
      </c>
      <c r="E15" s="99">
        <v>1400718</v>
      </c>
    </row>
    <row r="16" spans="1:5" s="1" customFormat="1" ht="17.25" customHeight="1" x14ac:dyDescent="0.2">
      <c r="A16" s="99">
        <v>29643</v>
      </c>
      <c r="B16" s="39"/>
      <c r="C16" s="131" t="s">
        <v>117</v>
      </c>
      <c r="D16" s="103" t="s">
        <v>60</v>
      </c>
      <c r="E16" s="99">
        <v>11051</v>
      </c>
    </row>
    <row r="17" spans="1:5" s="1" customFormat="1" ht="17.25" customHeight="1" x14ac:dyDescent="0.2">
      <c r="A17" s="99">
        <v>18460</v>
      </c>
      <c r="B17" s="39"/>
      <c r="C17" s="132" t="s">
        <v>169</v>
      </c>
      <c r="D17" s="99">
        <v>2000</v>
      </c>
      <c r="E17" s="99">
        <v>21605</v>
      </c>
    </row>
    <row r="18" spans="1:5" s="1" customFormat="1" ht="17.25" customHeight="1" x14ac:dyDescent="0.2">
      <c r="A18" s="99">
        <v>16150</v>
      </c>
      <c r="B18" s="39"/>
      <c r="C18" s="131" t="s">
        <v>122</v>
      </c>
      <c r="D18" s="99">
        <v>1000</v>
      </c>
      <c r="E18" s="99">
        <v>1355</v>
      </c>
    </row>
    <row r="19" spans="1:5" s="1" customFormat="1" ht="17.25" customHeight="1" x14ac:dyDescent="0.2">
      <c r="A19" s="99">
        <v>46000</v>
      </c>
      <c r="B19" s="39"/>
      <c r="C19" s="131" t="s">
        <v>123</v>
      </c>
      <c r="D19" s="99">
        <v>29000</v>
      </c>
      <c r="E19" s="99">
        <v>84000</v>
      </c>
    </row>
    <row r="20" spans="1:5" s="1" customFormat="1" ht="17.25" customHeight="1" x14ac:dyDescent="0.2">
      <c r="A20" s="99">
        <v>704245</v>
      </c>
      <c r="B20" s="39"/>
      <c r="C20" s="131" t="s">
        <v>170</v>
      </c>
      <c r="D20" s="99">
        <v>739000</v>
      </c>
      <c r="E20" s="99">
        <v>1868045</v>
      </c>
    </row>
    <row r="21" spans="1:5" s="1" customFormat="1" ht="17.25" customHeight="1" x14ac:dyDescent="0.2">
      <c r="A21" s="99">
        <v>110900</v>
      </c>
      <c r="B21" s="39"/>
      <c r="C21" s="131" t="s">
        <v>140</v>
      </c>
      <c r="D21" s="99">
        <v>64000</v>
      </c>
      <c r="E21" s="99">
        <v>63965</v>
      </c>
    </row>
    <row r="22" spans="1:5" s="1" customFormat="1" ht="17.25" customHeight="1" x14ac:dyDescent="0.2">
      <c r="A22" s="99">
        <v>21159</v>
      </c>
      <c r="B22" s="39"/>
      <c r="C22" s="131" t="s">
        <v>143</v>
      </c>
      <c r="D22" s="103" t="s">
        <v>60</v>
      </c>
      <c r="E22" s="99">
        <v>1948</v>
      </c>
    </row>
    <row r="23" spans="1:5" s="1" customFormat="1" ht="17.25" customHeight="1" x14ac:dyDescent="0.2">
      <c r="A23" s="99">
        <v>3693509</v>
      </c>
      <c r="B23" s="39"/>
      <c r="C23" s="131" t="s">
        <v>311</v>
      </c>
      <c r="D23" s="99">
        <v>868000</v>
      </c>
      <c r="E23" s="99">
        <v>1622826</v>
      </c>
    </row>
    <row r="24" spans="1:5" s="1" customFormat="1" ht="17.25" customHeight="1" x14ac:dyDescent="0.2">
      <c r="A24" s="103" t="s">
        <v>60</v>
      </c>
      <c r="B24" s="39"/>
      <c r="C24" s="131" t="s">
        <v>316</v>
      </c>
      <c r="D24" s="103" t="s">
        <v>60</v>
      </c>
      <c r="E24" s="99">
        <v>107803</v>
      </c>
    </row>
    <row r="25" spans="1:5" s="1" customFormat="1" ht="17.25" customHeight="1" x14ac:dyDescent="0.2">
      <c r="A25" s="99">
        <v>29000</v>
      </c>
      <c r="B25" s="39"/>
      <c r="C25" s="131" t="s">
        <v>317</v>
      </c>
      <c r="D25" s="103" t="s">
        <v>60</v>
      </c>
      <c r="E25" s="99">
        <v>2327048</v>
      </c>
    </row>
    <row r="26" spans="1:5" s="1" customFormat="1" ht="19.5" customHeight="1" x14ac:dyDescent="0.2">
      <c r="A26" s="298">
        <f>SUM(A9:A25)</f>
        <v>8668659</v>
      </c>
      <c r="B26" s="133"/>
      <c r="C26" s="13" t="s">
        <v>172</v>
      </c>
      <c r="D26" s="298">
        <f>SUM(D9:D23)</f>
        <v>2182000</v>
      </c>
      <c r="E26" s="298">
        <f>SUM(E9:E25)</f>
        <v>9255870</v>
      </c>
    </row>
    <row r="27" spans="1:5" s="1" customFormat="1" ht="18" customHeight="1" x14ac:dyDescent="0.2">
      <c r="A27" s="112"/>
      <c r="B27" s="37" t="s">
        <v>9</v>
      </c>
      <c r="C27" s="130" t="s">
        <v>173</v>
      </c>
      <c r="D27" s="112"/>
      <c r="E27" s="112"/>
    </row>
    <row r="28" spans="1:5" s="1" customFormat="1" ht="18" customHeight="1" x14ac:dyDescent="0.2">
      <c r="A28" s="99">
        <v>46863</v>
      </c>
      <c r="B28" s="37"/>
      <c r="C28" s="131" t="s">
        <v>524</v>
      </c>
      <c r="D28" s="99">
        <v>15000</v>
      </c>
      <c r="E28" s="99">
        <v>10105</v>
      </c>
    </row>
    <row r="29" spans="1:5" s="1" customFormat="1" ht="18" customHeight="1" x14ac:dyDescent="0.2">
      <c r="A29" s="99">
        <v>542826</v>
      </c>
      <c r="B29" s="39"/>
      <c r="C29" s="131" t="s">
        <v>104</v>
      </c>
      <c r="D29" s="99">
        <v>104000</v>
      </c>
      <c r="E29" s="99">
        <v>1036698</v>
      </c>
    </row>
    <row r="30" spans="1:5" s="1" customFormat="1" ht="18" customHeight="1" x14ac:dyDescent="0.2">
      <c r="A30" s="99">
        <v>460836</v>
      </c>
      <c r="B30" s="39"/>
      <c r="C30" s="131" t="s">
        <v>109</v>
      </c>
      <c r="D30" s="99">
        <v>22000</v>
      </c>
      <c r="E30" s="99">
        <v>608117</v>
      </c>
    </row>
    <row r="31" spans="1:5" s="1" customFormat="1" ht="18" customHeight="1" x14ac:dyDescent="0.2">
      <c r="A31" s="99">
        <v>16375</v>
      </c>
      <c r="B31" s="39"/>
      <c r="C31" s="131" t="s">
        <v>119</v>
      </c>
      <c r="D31" s="99">
        <v>14000</v>
      </c>
      <c r="E31" s="99">
        <v>71445</v>
      </c>
    </row>
    <row r="32" spans="1:5" s="1" customFormat="1" ht="18" customHeight="1" x14ac:dyDescent="0.2">
      <c r="A32" s="99">
        <v>146284</v>
      </c>
      <c r="B32" s="39"/>
      <c r="C32" s="131" t="s">
        <v>142</v>
      </c>
      <c r="D32" s="99">
        <v>24000</v>
      </c>
      <c r="E32" s="99">
        <v>433308</v>
      </c>
    </row>
    <row r="33" spans="1:5" s="1" customFormat="1" ht="19.5" customHeight="1" x14ac:dyDescent="0.2">
      <c r="A33" s="298">
        <f>SUM(A28:A32)</f>
        <v>1213184</v>
      </c>
      <c r="B33" s="133"/>
      <c r="C33" s="13" t="s">
        <v>176</v>
      </c>
      <c r="D33" s="298">
        <f>SUM(D28:D32)</f>
        <v>179000</v>
      </c>
      <c r="E33" s="298">
        <f>SUM(E28:E32)</f>
        <v>2159673</v>
      </c>
    </row>
    <row r="34" spans="1:5" s="1" customFormat="1" ht="18" customHeight="1" x14ac:dyDescent="0.2">
      <c r="A34" s="112"/>
      <c r="B34" s="37" t="s">
        <v>10</v>
      </c>
      <c r="C34" s="130" t="s">
        <v>180</v>
      </c>
      <c r="D34" s="112"/>
      <c r="E34" s="112"/>
    </row>
    <row r="35" spans="1:5" s="1" customFormat="1" ht="16.5" customHeight="1" x14ac:dyDescent="0.2">
      <c r="A35" s="99">
        <v>1199</v>
      </c>
      <c r="B35" s="144"/>
      <c r="C35" s="131" t="s">
        <v>525</v>
      </c>
      <c r="D35" s="99">
        <v>2000</v>
      </c>
      <c r="E35" s="99">
        <v>180</v>
      </c>
    </row>
    <row r="36" spans="1:5" s="1" customFormat="1" ht="16.5" customHeight="1" x14ac:dyDescent="0.2">
      <c r="A36" s="99">
        <v>144902</v>
      </c>
      <c r="B36" s="144"/>
      <c r="C36" s="131" t="s">
        <v>181</v>
      </c>
      <c r="D36" s="99">
        <v>180000</v>
      </c>
      <c r="E36" s="99">
        <v>113072</v>
      </c>
    </row>
    <row r="37" spans="1:5" s="1" customFormat="1" ht="16.5" customHeight="1" x14ac:dyDescent="0.2">
      <c r="A37" s="99">
        <v>2346765</v>
      </c>
      <c r="B37" s="39"/>
      <c r="C37" s="134" t="s">
        <v>111</v>
      </c>
      <c r="D37" s="99">
        <v>1583000</v>
      </c>
      <c r="E37" s="99">
        <v>3469537</v>
      </c>
    </row>
    <row r="38" spans="1:5" s="1" customFormat="1" ht="16.5" customHeight="1" x14ac:dyDescent="0.2">
      <c r="A38" s="99">
        <v>3720607</v>
      </c>
      <c r="B38" s="39"/>
      <c r="C38" s="134" t="s">
        <v>126</v>
      </c>
      <c r="D38" s="99">
        <v>2720000</v>
      </c>
      <c r="E38" s="99">
        <v>4923505</v>
      </c>
    </row>
    <row r="39" spans="1:5" s="1" customFormat="1" ht="16.5" customHeight="1" x14ac:dyDescent="0.2">
      <c r="A39" s="99">
        <v>14301</v>
      </c>
      <c r="B39" s="39"/>
      <c r="C39" s="131" t="s">
        <v>130</v>
      </c>
      <c r="D39" s="103" t="s">
        <v>60</v>
      </c>
      <c r="E39" s="99">
        <v>14948</v>
      </c>
    </row>
    <row r="40" spans="1:5" s="1" customFormat="1" ht="16.5" customHeight="1" x14ac:dyDescent="0.2">
      <c r="A40" s="99">
        <v>1108465</v>
      </c>
      <c r="B40" s="39"/>
      <c r="C40" s="131" t="s">
        <v>183</v>
      </c>
      <c r="D40" s="99">
        <v>169000</v>
      </c>
      <c r="E40" s="99">
        <v>1017008</v>
      </c>
    </row>
    <row r="41" spans="1:5" s="1" customFormat="1" ht="16.5" customHeight="1" x14ac:dyDescent="0.2">
      <c r="A41" s="99">
        <v>33819</v>
      </c>
      <c r="B41" s="39"/>
      <c r="C41" s="131" t="s">
        <v>331</v>
      </c>
      <c r="D41" s="99">
        <v>3000</v>
      </c>
      <c r="E41" s="99">
        <v>106768</v>
      </c>
    </row>
    <row r="42" spans="1:5" s="1" customFormat="1" ht="16.5" customHeight="1" x14ac:dyDescent="0.2">
      <c r="A42" s="99">
        <v>16049</v>
      </c>
      <c r="B42" s="39"/>
      <c r="C42" s="131" t="s">
        <v>144</v>
      </c>
      <c r="D42" s="103" t="s">
        <v>60</v>
      </c>
      <c r="E42" s="99">
        <v>4883</v>
      </c>
    </row>
    <row r="43" spans="1:5" s="1" customFormat="1" ht="16.5" customHeight="1" x14ac:dyDescent="0.2">
      <c r="A43" s="99">
        <v>108814</v>
      </c>
      <c r="B43" s="39"/>
      <c r="C43" s="131" t="s">
        <v>312</v>
      </c>
      <c r="D43" s="103" t="s">
        <v>60</v>
      </c>
      <c r="E43" s="99">
        <v>168884</v>
      </c>
    </row>
    <row r="44" spans="1:5" s="1" customFormat="1" ht="16.5" customHeight="1" x14ac:dyDescent="0.2">
      <c r="A44" s="99">
        <v>197973</v>
      </c>
      <c r="B44" s="39"/>
      <c r="C44" s="131" t="s">
        <v>313</v>
      </c>
      <c r="D44" s="103" t="s">
        <v>60</v>
      </c>
      <c r="E44" s="99">
        <v>140504</v>
      </c>
    </row>
    <row r="45" spans="1:5" s="1" customFormat="1" ht="16.5" customHeight="1" x14ac:dyDescent="0.2">
      <c r="A45" s="99">
        <v>6200</v>
      </c>
      <c r="B45" s="39"/>
      <c r="C45" s="131" t="s">
        <v>146</v>
      </c>
      <c r="D45" s="99">
        <v>2000</v>
      </c>
      <c r="E45" s="99">
        <v>815</v>
      </c>
    </row>
    <row r="46" spans="1:5" s="1" customFormat="1" ht="16.5" customHeight="1" x14ac:dyDescent="0.2">
      <c r="A46" s="99">
        <v>5404741</v>
      </c>
      <c r="B46" s="39"/>
      <c r="C46" s="131" t="s">
        <v>186</v>
      </c>
      <c r="D46" s="99">
        <v>1976000</v>
      </c>
      <c r="E46" s="99">
        <v>2667860</v>
      </c>
    </row>
    <row r="47" spans="1:5" s="1" customFormat="1" ht="17.25" customHeight="1" x14ac:dyDescent="0.2">
      <c r="A47" s="299">
        <f>SUM(A35:A46)</f>
        <v>13103835</v>
      </c>
      <c r="B47" s="133"/>
      <c r="C47" s="12" t="s">
        <v>187</v>
      </c>
      <c r="D47" s="135">
        <f>SUM(D35:D46)</f>
        <v>6635000</v>
      </c>
      <c r="E47" s="299">
        <f>SUM(E35:E46)</f>
        <v>12627964</v>
      </c>
    </row>
    <row r="48" spans="1:5" s="1" customFormat="1" ht="19.5" customHeight="1" x14ac:dyDescent="0.2">
      <c r="A48"/>
      <c r="B48"/>
      <c r="C48" s="239" t="s">
        <v>526</v>
      </c>
      <c r="D48"/>
      <c r="E48"/>
    </row>
    <row r="49" spans="1:5" s="1" customFormat="1" ht="14.25" customHeight="1" x14ac:dyDescent="0.2">
      <c r="A49"/>
      <c r="B49"/>
      <c r="C49"/>
      <c r="D49"/>
      <c r="E49"/>
    </row>
    <row r="50" spans="1:5" s="1" customFormat="1" ht="19.5" customHeight="1" x14ac:dyDescent="0.2"/>
    <row r="51" spans="1:5" s="1" customFormat="1" ht="19.5" customHeight="1" x14ac:dyDescent="0.2">
      <c r="A51"/>
      <c r="B51"/>
      <c r="C51"/>
      <c r="D51"/>
      <c r="E51"/>
    </row>
    <row r="52" spans="1:5" s="1" customFormat="1" ht="19.5" customHeight="1" x14ac:dyDescent="0.2">
      <c r="A52"/>
      <c r="B52"/>
      <c r="C52"/>
      <c r="D52"/>
      <c r="E52"/>
    </row>
    <row r="53" spans="1:5" s="1" customFormat="1" ht="19.5" customHeight="1" x14ac:dyDescent="0.2">
      <c r="A53"/>
      <c r="B53"/>
      <c r="C53"/>
      <c r="D53"/>
      <c r="E53"/>
    </row>
    <row r="54" spans="1:5" s="1" customFormat="1" ht="19.5" customHeight="1" x14ac:dyDescent="0.2">
      <c r="A54"/>
      <c r="B54"/>
      <c r="C54"/>
      <c r="D54"/>
      <c r="E54"/>
    </row>
    <row r="55" spans="1:5" s="1" customFormat="1" ht="19.5" customHeight="1" x14ac:dyDescent="0.2">
      <c r="A55"/>
      <c r="B55"/>
      <c r="C55"/>
      <c r="D55"/>
      <c r="E55"/>
    </row>
    <row r="56" spans="1:5" s="1" customFormat="1" ht="19.5" customHeight="1" x14ac:dyDescent="0.2">
      <c r="A56"/>
      <c r="B56"/>
      <c r="C56"/>
      <c r="D56"/>
      <c r="E56"/>
    </row>
    <row r="57" spans="1:5" s="1" customFormat="1" ht="21.75" customHeight="1" x14ac:dyDescent="0.2">
      <c r="A57" s="81" t="s">
        <v>618</v>
      </c>
      <c r="B57" s="35"/>
      <c r="C57" s="398"/>
      <c r="D57" s="280"/>
      <c r="E57" s="280"/>
    </row>
    <row r="58" spans="1:5" s="1" customFormat="1" ht="19.5" customHeight="1" x14ac:dyDescent="0.2">
      <c r="A58" s="138" t="s">
        <v>619</v>
      </c>
      <c r="B58" s="399"/>
      <c r="C58" s="400"/>
      <c r="D58" s="401"/>
      <c r="E58" s="401"/>
    </row>
    <row r="59" spans="1:5" s="1" customFormat="1" ht="19.5" customHeight="1" x14ac:dyDescent="0.2">
      <c r="A59" s="83" t="s">
        <v>280</v>
      </c>
      <c r="B59" s="120"/>
      <c r="C59" s="120"/>
      <c r="D59" s="120"/>
      <c r="E59" s="120"/>
    </row>
    <row r="60" spans="1:5" s="1" customFormat="1" ht="18" customHeight="1" x14ac:dyDescent="0.2">
      <c r="A60" s="82"/>
      <c r="B60" s="121"/>
      <c r="C60" s="82"/>
      <c r="D60" s="82"/>
      <c r="E60" s="81" t="s">
        <v>97</v>
      </c>
    </row>
    <row r="61" spans="1:5" s="1" customFormat="1" ht="18" customHeight="1" x14ac:dyDescent="0.2">
      <c r="A61" s="151" t="s">
        <v>2</v>
      </c>
      <c r="B61" s="122"/>
      <c r="C61" s="123"/>
      <c r="D61" s="295" t="s">
        <v>93</v>
      </c>
      <c r="E61" s="296"/>
    </row>
    <row r="62" spans="1:5" s="1" customFormat="1" ht="18" customHeight="1" x14ac:dyDescent="0.2">
      <c r="A62" s="150" t="s">
        <v>63</v>
      </c>
      <c r="B62" s="42" t="s">
        <v>3</v>
      </c>
      <c r="C62" s="297"/>
      <c r="D62" s="380" t="s">
        <v>4</v>
      </c>
      <c r="E62" s="380" t="s">
        <v>2</v>
      </c>
    </row>
    <row r="63" spans="1:5" s="1" customFormat="1" ht="18" customHeight="1" x14ac:dyDescent="0.2">
      <c r="A63" s="152">
        <v>2007</v>
      </c>
      <c r="B63" s="126"/>
      <c r="C63" s="127"/>
      <c r="D63" s="381"/>
      <c r="E63" s="381"/>
    </row>
    <row r="64" spans="1:5" s="1" customFormat="1" ht="19.5" customHeight="1" x14ac:dyDescent="0.2">
      <c r="A64" s="128"/>
      <c r="B64" s="129" t="s">
        <v>12</v>
      </c>
      <c r="C64" s="130" t="s">
        <v>188</v>
      </c>
      <c r="D64" s="128"/>
      <c r="E64" s="128"/>
    </row>
    <row r="65" spans="1:5" s="1" customFormat="1" ht="19.5" customHeight="1" x14ac:dyDescent="0.2">
      <c r="A65" s="99">
        <v>4691599</v>
      </c>
      <c r="B65" s="39"/>
      <c r="C65" s="131" t="s">
        <v>110</v>
      </c>
      <c r="D65" s="99">
        <v>7285000</v>
      </c>
      <c r="E65" s="99">
        <v>7881453</v>
      </c>
    </row>
    <row r="66" spans="1:5" s="1" customFormat="1" ht="20.25" customHeight="1" x14ac:dyDescent="0.2">
      <c r="A66" s="298">
        <f>SUM(A64:A65)</f>
        <v>4691599</v>
      </c>
      <c r="B66" s="133"/>
      <c r="C66" s="13" t="s">
        <v>189</v>
      </c>
      <c r="D66" s="298">
        <f>SUM(D64:D65)</f>
        <v>7285000</v>
      </c>
      <c r="E66" s="298">
        <f>SUM(E64:E65)</f>
        <v>7881453</v>
      </c>
    </row>
    <row r="67" spans="1:5" s="1" customFormat="1" ht="20.25" customHeight="1" x14ac:dyDescent="0.2">
      <c r="A67" s="112"/>
      <c r="B67" s="37" t="s">
        <v>14</v>
      </c>
      <c r="C67" s="130" t="s">
        <v>190</v>
      </c>
      <c r="D67" s="112"/>
      <c r="E67" s="112"/>
    </row>
    <row r="68" spans="1:5" s="1" customFormat="1" ht="18.75" customHeight="1" x14ac:dyDescent="0.2">
      <c r="A68" s="99">
        <v>251037</v>
      </c>
      <c r="B68" s="39"/>
      <c r="C68" s="131" t="s">
        <v>112</v>
      </c>
      <c r="D68" s="99">
        <v>33000</v>
      </c>
      <c r="E68" s="99">
        <v>287661</v>
      </c>
    </row>
    <row r="69" spans="1:5" s="1" customFormat="1" ht="18.75" customHeight="1" x14ac:dyDescent="0.2">
      <c r="A69" s="99">
        <v>32639</v>
      </c>
      <c r="B69" s="39"/>
      <c r="C69" s="131" t="s">
        <v>124</v>
      </c>
      <c r="D69" s="99">
        <v>6000</v>
      </c>
      <c r="E69" s="99">
        <v>19522</v>
      </c>
    </row>
    <row r="70" spans="1:5" s="1" customFormat="1" ht="18.75" customHeight="1" x14ac:dyDescent="0.2">
      <c r="A70" s="99">
        <v>866647</v>
      </c>
      <c r="B70" s="39"/>
      <c r="C70" s="131" t="s">
        <v>620</v>
      </c>
      <c r="D70" s="99">
        <v>315000</v>
      </c>
      <c r="E70" s="99">
        <v>1024318</v>
      </c>
    </row>
    <row r="71" spans="1:5" s="1" customFormat="1" ht="20.25" customHeight="1" x14ac:dyDescent="0.2">
      <c r="A71" s="299">
        <f>SUM(A68:A70)</f>
        <v>1150323</v>
      </c>
      <c r="B71" s="133"/>
      <c r="C71" s="12" t="s">
        <v>193</v>
      </c>
      <c r="D71" s="299">
        <f>SUM(D68:D70)</f>
        <v>354000</v>
      </c>
      <c r="E71" s="299">
        <f>SUM(E68:E70)</f>
        <v>1331501</v>
      </c>
    </row>
    <row r="72" spans="1:5" s="1" customFormat="1" ht="20.25" customHeight="1" x14ac:dyDescent="0.2">
      <c r="A72" s="112"/>
      <c r="B72" s="37" t="s">
        <v>19</v>
      </c>
      <c r="C72" s="130" t="s">
        <v>194</v>
      </c>
      <c r="D72" s="112"/>
      <c r="E72" s="112"/>
    </row>
    <row r="73" spans="1:5" s="1" customFormat="1" ht="18" customHeight="1" x14ac:dyDescent="0.2">
      <c r="A73" s="99">
        <v>749616</v>
      </c>
      <c r="B73" s="39"/>
      <c r="C73" s="131" t="s">
        <v>98</v>
      </c>
      <c r="D73" s="99">
        <v>131000</v>
      </c>
      <c r="E73" s="99">
        <v>2545318</v>
      </c>
    </row>
    <row r="74" spans="1:5" s="1" customFormat="1" ht="18" customHeight="1" x14ac:dyDescent="0.2">
      <c r="A74" s="99">
        <v>2007189</v>
      </c>
      <c r="B74" s="39"/>
      <c r="C74" s="131" t="s">
        <v>621</v>
      </c>
      <c r="D74" s="99">
        <v>778000</v>
      </c>
      <c r="E74" s="99">
        <v>1227986</v>
      </c>
    </row>
    <row r="75" spans="1:5" s="1" customFormat="1" ht="18" customHeight="1" x14ac:dyDescent="0.2">
      <c r="A75" s="99">
        <v>2159474</v>
      </c>
      <c r="B75" s="39"/>
      <c r="C75" s="131" t="s">
        <v>622</v>
      </c>
      <c r="D75" s="99">
        <v>410000</v>
      </c>
      <c r="E75" s="99">
        <v>2295441</v>
      </c>
    </row>
    <row r="76" spans="1:5" s="1" customFormat="1" ht="18" customHeight="1" x14ac:dyDescent="0.2">
      <c r="A76" s="99">
        <v>51947</v>
      </c>
      <c r="B76" s="39"/>
      <c r="C76" s="131" t="s">
        <v>623</v>
      </c>
      <c r="D76" s="99">
        <v>30000</v>
      </c>
      <c r="E76" s="99">
        <v>43024</v>
      </c>
    </row>
    <row r="77" spans="1:5" s="1" customFormat="1" ht="18" customHeight="1" x14ac:dyDescent="0.2">
      <c r="A77" s="99">
        <v>1376977</v>
      </c>
      <c r="B77" s="140"/>
      <c r="C77" s="131" t="s">
        <v>118</v>
      </c>
      <c r="D77" s="99">
        <v>476000</v>
      </c>
      <c r="E77" s="99">
        <v>1615959</v>
      </c>
    </row>
    <row r="78" spans="1:5" s="1" customFormat="1" ht="18" customHeight="1" x14ac:dyDescent="0.2">
      <c r="A78" s="99">
        <v>86065</v>
      </c>
      <c r="B78" s="140"/>
      <c r="C78" s="131" t="s">
        <v>199</v>
      </c>
      <c r="D78" s="99">
        <v>2000</v>
      </c>
      <c r="E78" s="99">
        <v>114432</v>
      </c>
    </row>
    <row r="79" spans="1:5" s="1" customFormat="1" ht="18" customHeight="1" x14ac:dyDescent="0.2">
      <c r="A79" s="99">
        <v>188695</v>
      </c>
      <c r="B79" s="140"/>
      <c r="C79" s="131" t="s">
        <v>624</v>
      </c>
      <c r="D79" s="99">
        <v>68000</v>
      </c>
      <c r="E79" s="99">
        <v>685718</v>
      </c>
    </row>
    <row r="80" spans="1:5" s="1" customFormat="1" ht="18" customHeight="1" x14ac:dyDescent="0.2">
      <c r="A80" s="99">
        <v>765977</v>
      </c>
      <c r="B80" s="140"/>
      <c r="C80" s="131" t="s">
        <v>200</v>
      </c>
      <c r="D80" s="99">
        <v>445000</v>
      </c>
      <c r="E80" s="99">
        <v>2003977</v>
      </c>
    </row>
    <row r="81" spans="1:5" s="1" customFormat="1" ht="20.25" customHeight="1" x14ac:dyDescent="0.2">
      <c r="A81" s="298">
        <f>SUM(A73:A80)</f>
        <v>7385940</v>
      </c>
      <c r="B81" s="141"/>
      <c r="C81" s="13" t="s">
        <v>201</v>
      </c>
      <c r="D81" s="298">
        <f>SUM(D73:D80)</f>
        <v>2340000</v>
      </c>
      <c r="E81" s="298">
        <f>SUM(E73:E80)</f>
        <v>10531855</v>
      </c>
    </row>
    <row r="82" spans="1:5" s="1" customFormat="1" ht="19.5" customHeight="1" x14ac:dyDescent="0.2">
      <c r="A82" s="112"/>
      <c r="B82" s="37" t="s">
        <v>69</v>
      </c>
      <c r="C82" s="338" t="s">
        <v>562</v>
      </c>
      <c r="D82" s="112"/>
      <c r="E82" s="112"/>
    </row>
    <row r="83" spans="1:5" s="1" customFormat="1" ht="18" customHeight="1" x14ac:dyDescent="0.2">
      <c r="A83" s="99">
        <v>21218</v>
      </c>
      <c r="B83" s="37"/>
      <c r="C83" s="131" t="s">
        <v>625</v>
      </c>
      <c r="D83" s="99">
        <v>19000</v>
      </c>
      <c r="E83" s="99">
        <v>46675</v>
      </c>
    </row>
    <row r="84" spans="1:5" s="1" customFormat="1" ht="18" customHeight="1" x14ac:dyDescent="0.2">
      <c r="A84" s="99">
        <v>131773</v>
      </c>
      <c r="B84" s="39"/>
      <c r="C84" s="131" t="s">
        <v>105</v>
      </c>
      <c r="D84" s="99">
        <v>93000</v>
      </c>
      <c r="E84" s="99">
        <v>336109</v>
      </c>
    </row>
    <row r="85" spans="1:5" s="1" customFormat="1" ht="18" customHeight="1" x14ac:dyDescent="0.2">
      <c r="A85" s="103" t="s">
        <v>60</v>
      </c>
      <c r="B85" s="39"/>
      <c r="C85" s="131" t="s">
        <v>111</v>
      </c>
      <c r="D85" s="103" t="s">
        <v>60</v>
      </c>
      <c r="E85" s="99">
        <v>35933</v>
      </c>
    </row>
    <row r="86" spans="1:5" s="1" customFormat="1" ht="18" customHeight="1" x14ac:dyDescent="0.2">
      <c r="A86" s="99">
        <v>62936</v>
      </c>
      <c r="B86" s="39"/>
      <c r="C86" s="131" t="s">
        <v>204</v>
      </c>
      <c r="D86" s="99">
        <v>10000</v>
      </c>
      <c r="E86" s="99">
        <v>15602</v>
      </c>
    </row>
    <row r="87" spans="1:5" s="1" customFormat="1" ht="18" customHeight="1" x14ac:dyDescent="0.2">
      <c r="A87" s="99">
        <v>272402</v>
      </c>
      <c r="B87" s="39"/>
      <c r="C87" s="131" t="s">
        <v>129</v>
      </c>
      <c r="D87" s="99">
        <v>25000</v>
      </c>
      <c r="E87" s="99">
        <v>452257</v>
      </c>
    </row>
    <row r="88" spans="1:5" s="1" customFormat="1" ht="18" customHeight="1" x14ac:dyDescent="0.2">
      <c r="A88" s="99">
        <v>417348</v>
      </c>
      <c r="B88" s="39"/>
      <c r="C88" s="131" t="s">
        <v>139</v>
      </c>
      <c r="D88" s="99">
        <v>294000</v>
      </c>
      <c r="E88" s="99">
        <v>682474</v>
      </c>
    </row>
    <row r="89" spans="1:5" s="1" customFormat="1" ht="18" customHeight="1" x14ac:dyDescent="0.2">
      <c r="A89" s="99">
        <v>74511</v>
      </c>
      <c r="B89" s="39"/>
      <c r="C89" s="131" t="s">
        <v>144</v>
      </c>
      <c r="D89" s="99">
        <v>60000</v>
      </c>
      <c r="E89" s="99">
        <v>68150</v>
      </c>
    </row>
    <row r="90" spans="1:5" s="1" customFormat="1" ht="19.5" customHeight="1" x14ac:dyDescent="0.2">
      <c r="A90" s="298">
        <f>SUM(A83:A89)</f>
        <v>980188</v>
      </c>
      <c r="B90" s="133"/>
      <c r="C90" s="13" t="s">
        <v>205</v>
      </c>
      <c r="D90" s="298">
        <f>SUM(D83:D89)</f>
        <v>501000</v>
      </c>
      <c r="E90" s="298">
        <f>SUM(E83:E89)</f>
        <v>1637200</v>
      </c>
    </row>
    <row r="91" spans="1:5" s="1" customFormat="1" ht="19.5" customHeight="1" x14ac:dyDescent="0.2">
      <c r="A91" s="112"/>
      <c r="B91" s="37" t="s">
        <v>20</v>
      </c>
      <c r="C91" s="130" t="s">
        <v>206</v>
      </c>
      <c r="D91" s="112"/>
      <c r="E91" s="112"/>
    </row>
    <row r="92" spans="1:5" s="1" customFormat="1" ht="19.5" customHeight="1" x14ac:dyDescent="0.2">
      <c r="A92" s="99">
        <v>15652</v>
      </c>
      <c r="B92" s="39"/>
      <c r="C92" s="131" t="s">
        <v>107</v>
      </c>
      <c r="D92" s="99">
        <v>20000</v>
      </c>
      <c r="E92" s="99">
        <v>47836</v>
      </c>
    </row>
    <row r="93" spans="1:5" s="1" customFormat="1" ht="19.5" customHeight="1" x14ac:dyDescent="0.2">
      <c r="A93" s="299">
        <f>SUM(A92:A92)</f>
        <v>15652</v>
      </c>
      <c r="B93" s="133"/>
      <c r="C93" s="12" t="s">
        <v>209</v>
      </c>
      <c r="D93" s="299">
        <f>SUM(D92:D92)</f>
        <v>20000</v>
      </c>
      <c r="E93" s="299">
        <f>SUM(E92:E92)</f>
        <v>47836</v>
      </c>
    </row>
    <row r="94" spans="1:5" s="1" customFormat="1" ht="20.25" customHeight="1" x14ac:dyDescent="0.2"/>
    <row r="95" spans="1:5" s="1" customFormat="1" ht="19.5" customHeight="1" x14ac:dyDescent="0.2">
      <c r="C95" s="251" t="s">
        <v>626</v>
      </c>
    </row>
    <row r="96" spans="1:5" s="1" customFormat="1" ht="19.5" customHeight="1" x14ac:dyDescent="0.2">
      <c r="A96"/>
      <c r="B96"/>
      <c r="C96" s="239"/>
      <c r="D96"/>
      <c r="E96"/>
    </row>
    <row r="97" spans="1:5" s="1" customFormat="1" ht="19.5" customHeight="1" x14ac:dyDescent="0.2">
      <c r="A97"/>
      <c r="B97"/>
      <c r="C97"/>
      <c r="D97"/>
      <c r="E97"/>
    </row>
    <row r="98" spans="1:5" s="1" customFormat="1" ht="18" customHeight="1" x14ac:dyDescent="0.2">
      <c r="A98"/>
      <c r="B98"/>
      <c r="C98"/>
      <c r="D98"/>
      <c r="E98"/>
    </row>
    <row r="99" spans="1:5" s="1" customFormat="1" ht="19.5" customHeight="1" x14ac:dyDescent="0.2">
      <c r="A99" s="280"/>
      <c r="B99" s="35"/>
      <c r="C99" s="398"/>
      <c r="D99" s="280"/>
      <c r="E99" s="280"/>
    </row>
    <row r="100" spans="1:5" s="1" customFormat="1" ht="19.5" customHeight="1" x14ac:dyDescent="0.2">
      <c r="A100" s="280"/>
      <c r="B100" s="35"/>
      <c r="C100" s="398"/>
      <c r="D100" s="280"/>
      <c r="E100" s="280"/>
    </row>
    <row r="101" spans="1:5" s="1" customFormat="1" ht="19.5" customHeight="1" x14ac:dyDescent="0.2">
      <c r="A101" s="280"/>
      <c r="B101" s="35"/>
      <c r="C101" s="398"/>
      <c r="D101" s="280"/>
      <c r="E101" s="280"/>
    </row>
    <row r="102" spans="1:5" s="1" customFormat="1" ht="19.5" customHeight="1" x14ac:dyDescent="0.2">
      <c r="A102" s="280"/>
      <c r="B102" s="35"/>
      <c r="C102" s="398"/>
      <c r="D102" s="280"/>
      <c r="E102" s="280"/>
    </row>
    <row r="103" spans="1:5" s="1" customFormat="1" ht="19.5" customHeight="1" x14ac:dyDescent="0.2">
      <c r="A103" s="280"/>
      <c r="B103" s="35"/>
      <c r="C103" s="398"/>
      <c r="D103" s="280"/>
      <c r="E103" s="280"/>
    </row>
    <row r="104" spans="1:5" s="1" customFormat="1" ht="19.5" customHeight="1" x14ac:dyDescent="0.2">
      <c r="A104" s="280"/>
      <c r="B104" s="35"/>
      <c r="C104" s="398"/>
      <c r="D104" s="280"/>
      <c r="E104" s="280"/>
    </row>
    <row r="105" spans="1:5" s="1" customFormat="1" ht="19.5" customHeight="1" x14ac:dyDescent="0.2">
      <c r="A105" s="280"/>
      <c r="B105" s="35"/>
      <c r="C105" s="398"/>
      <c r="D105" s="280"/>
      <c r="E105" s="280"/>
    </row>
    <row r="106" spans="1:5" s="1" customFormat="1" ht="19.5" customHeight="1" x14ac:dyDescent="0.2">
      <c r="A106" s="11" t="s">
        <v>618</v>
      </c>
      <c r="B106" s="82"/>
      <c r="C106" s="82"/>
      <c r="D106" s="82"/>
      <c r="E106" s="82"/>
    </row>
    <row r="107" spans="1:5" s="1" customFormat="1" ht="19.5" customHeight="1" x14ac:dyDescent="0.2">
      <c r="A107" s="138" t="s">
        <v>619</v>
      </c>
      <c r="B107" s="399"/>
      <c r="C107" s="400"/>
      <c r="D107" s="401"/>
      <c r="E107" s="401"/>
    </row>
    <row r="108" spans="1:5" s="1" customFormat="1" ht="19.5" customHeight="1" x14ac:dyDescent="0.2">
      <c r="A108" s="83" t="s">
        <v>280</v>
      </c>
      <c r="B108" s="120"/>
      <c r="C108" s="120"/>
      <c r="D108" s="120"/>
      <c r="E108" s="120"/>
    </row>
    <row r="109" spans="1:5" s="1" customFormat="1" ht="19.5" customHeight="1" x14ac:dyDescent="0.2">
      <c r="A109" s="82"/>
      <c r="B109" s="121"/>
      <c r="C109" s="82"/>
      <c r="D109" s="82"/>
      <c r="E109" s="81" t="s">
        <v>97</v>
      </c>
    </row>
    <row r="110" spans="1:5" s="1" customFormat="1" ht="18" customHeight="1" x14ac:dyDescent="0.2">
      <c r="A110" s="151" t="s">
        <v>2</v>
      </c>
      <c r="B110" s="122"/>
      <c r="C110" s="123"/>
      <c r="D110" s="295" t="s">
        <v>93</v>
      </c>
      <c r="E110" s="296"/>
    </row>
    <row r="111" spans="1:5" s="1" customFormat="1" ht="18" customHeight="1" x14ac:dyDescent="0.2">
      <c r="A111" s="150" t="s">
        <v>63</v>
      </c>
      <c r="B111" s="42" t="s">
        <v>3</v>
      </c>
      <c r="C111" s="125"/>
      <c r="D111" s="380" t="s">
        <v>4</v>
      </c>
      <c r="E111" s="380" t="s">
        <v>2</v>
      </c>
    </row>
    <row r="112" spans="1:5" s="1" customFormat="1" ht="18" customHeight="1" x14ac:dyDescent="0.2">
      <c r="A112" s="152">
        <v>2007</v>
      </c>
      <c r="B112" s="126"/>
      <c r="C112" s="121"/>
      <c r="D112" s="381"/>
      <c r="E112" s="381"/>
    </row>
    <row r="113" spans="1:6" s="1" customFormat="1" ht="18" customHeight="1" x14ac:dyDescent="0.2">
      <c r="A113" s="112"/>
      <c r="B113" s="129" t="s">
        <v>22</v>
      </c>
      <c r="C113" s="130" t="s">
        <v>210</v>
      </c>
      <c r="D113" s="112"/>
      <c r="E113" s="112"/>
    </row>
    <row r="114" spans="1:6" s="1" customFormat="1" ht="18" customHeight="1" x14ac:dyDescent="0.2">
      <c r="A114" s="99">
        <v>201364</v>
      </c>
      <c r="B114" s="39"/>
      <c r="C114" s="131" t="s">
        <v>108</v>
      </c>
      <c r="D114" s="99">
        <v>84000</v>
      </c>
      <c r="E114" s="99">
        <v>286559</v>
      </c>
    </row>
    <row r="115" spans="1:6" s="1" customFormat="1" ht="18" customHeight="1" x14ac:dyDescent="0.2">
      <c r="A115" s="103" t="s">
        <v>60</v>
      </c>
      <c r="B115" s="39"/>
      <c r="C115" s="131" t="s">
        <v>149</v>
      </c>
      <c r="D115" s="99">
        <v>12000</v>
      </c>
      <c r="E115" s="99">
        <v>251436</v>
      </c>
    </row>
    <row r="116" spans="1:6" s="1" customFormat="1" ht="18" customHeight="1" x14ac:dyDescent="0.2">
      <c r="A116" s="299">
        <f>SUM(A114:A115)</f>
        <v>201364</v>
      </c>
      <c r="B116" s="133"/>
      <c r="C116" s="335" t="s">
        <v>211</v>
      </c>
      <c r="D116" s="299">
        <f>SUM(D114:D115)</f>
        <v>96000</v>
      </c>
      <c r="E116" s="299">
        <f>SUM(E114:E115)</f>
        <v>537995</v>
      </c>
    </row>
    <row r="117" spans="1:6" s="1" customFormat="1" ht="20.25" customHeight="1" x14ac:dyDescent="0.2">
      <c r="A117" s="265"/>
      <c r="B117" s="37" t="s">
        <v>26</v>
      </c>
      <c r="C117" s="336" t="s">
        <v>212</v>
      </c>
      <c r="D117" s="265"/>
      <c r="E117" s="265"/>
    </row>
    <row r="118" spans="1:6" s="1" customFormat="1" ht="20.25" customHeight="1" x14ac:dyDescent="0.2">
      <c r="A118" s="99">
        <v>637434</v>
      </c>
      <c r="B118" s="37"/>
      <c r="C118" s="131" t="s">
        <v>213</v>
      </c>
      <c r="D118" s="99">
        <v>229000</v>
      </c>
      <c r="E118" s="99">
        <v>674665</v>
      </c>
    </row>
    <row r="119" spans="1:6" s="1" customFormat="1" ht="20.25" customHeight="1" x14ac:dyDescent="0.2">
      <c r="A119" s="271">
        <v>6095</v>
      </c>
      <c r="B119" s="37"/>
      <c r="C119" s="131" t="s">
        <v>214</v>
      </c>
      <c r="D119" s="402">
        <v>7000</v>
      </c>
      <c r="E119" s="271">
        <v>32413</v>
      </c>
      <c r="F119" s="403"/>
    </row>
    <row r="120" spans="1:6" s="1" customFormat="1" ht="20.25" customHeight="1" x14ac:dyDescent="0.2">
      <c r="A120" s="99">
        <f>A118+A119</f>
        <v>643529</v>
      </c>
      <c r="B120" s="133"/>
      <c r="C120" s="12" t="s">
        <v>216</v>
      </c>
      <c r="D120" s="99">
        <f>D118+D119</f>
        <v>236000</v>
      </c>
      <c r="E120" s="99">
        <f>E118+E119</f>
        <v>707078</v>
      </c>
    </row>
    <row r="121" spans="1:6" s="1" customFormat="1" ht="20.25" customHeight="1" x14ac:dyDescent="0.2">
      <c r="A121" s="112"/>
      <c r="B121" s="37" t="s">
        <v>28</v>
      </c>
      <c r="C121" s="130" t="s">
        <v>217</v>
      </c>
      <c r="D121" s="112"/>
      <c r="E121" s="112"/>
    </row>
    <row r="122" spans="1:6" s="1" customFormat="1" ht="19.5" customHeight="1" x14ac:dyDescent="0.2">
      <c r="A122" s="99">
        <v>169782</v>
      </c>
      <c r="B122" s="39"/>
      <c r="C122" s="131" t="s">
        <v>106</v>
      </c>
      <c r="D122" s="99">
        <v>17000</v>
      </c>
      <c r="E122" s="99">
        <v>305699</v>
      </c>
    </row>
    <row r="123" spans="1:6" s="1" customFormat="1" ht="19.5" customHeight="1" x14ac:dyDescent="0.2">
      <c r="A123" s="99">
        <v>21600</v>
      </c>
      <c r="B123" s="39"/>
      <c r="C123" s="131" t="s">
        <v>308</v>
      </c>
      <c r="D123" s="103" t="s">
        <v>60</v>
      </c>
      <c r="E123" s="99">
        <v>21700</v>
      </c>
    </row>
    <row r="124" spans="1:6" s="1" customFormat="1" ht="19.5" customHeight="1" x14ac:dyDescent="0.2">
      <c r="A124" s="99">
        <v>68892</v>
      </c>
      <c r="B124" s="39"/>
      <c r="C124" s="131" t="s">
        <v>627</v>
      </c>
      <c r="D124" s="99">
        <v>155000</v>
      </c>
      <c r="E124" s="99">
        <v>120269</v>
      </c>
    </row>
    <row r="125" spans="1:6" s="1" customFormat="1" ht="19.5" customHeight="1" x14ac:dyDescent="0.2">
      <c r="A125" s="99">
        <v>19770</v>
      </c>
      <c r="B125" s="39"/>
      <c r="C125" s="131" t="s">
        <v>121</v>
      </c>
      <c r="D125" s="103" t="s">
        <v>60</v>
      </c>
      <c r="E125" s="103" t="s">
        <v>60</v>
      </c>
    </row>
    <row r="126" spans="1:6" s="1" customFormat="1" ht="23.25" customHeight="1" x14ac:dyDescent="0.2">
      <c r="A126" s="298">
        <f>SUM(A122:A125)</f>
        <v>280044</v>
      </c>
      <c r="B126" s="72"/>
      <c r="C126" s="13" t="s">
        <v>218</v>
      </c>
      <c r="D126" s="298">
        <f>SUM(D122:D125)</f>
        <v>172000</v>
      </c>
      <c r="E126" s="298">
        <f>SUM(E122:E125)</f>
        <v>447668</v>
      </c>
    </row>
    <row r="127" spans="1:6" s="1" customFormat="1" ht="23.25" customHeight="1" x14ac:dyDescent="0.2">
      <c r="A127" s="299">
        <f>SUM(A26+A33+A47+A66+A71+A81+A90+A93+A116+A120+A126)</f>
        <v>38334317</v>
      </c>
      <c r="B127" s="133"/>
      <c r="C127" s="335" t="s">
        <v>161</v>
      </c>
      <c r="D127" s="299">
        <f>SUM(D26+D33+D47+D66+D71+D81+D90+D93+D116+D120+D126)</f>
        <v>20000000</v>
      </c>
      <c r="E127" s="299">
        <f>SUM(E26+E33+E47+E66+E71+E81+E90+E93+E116+E120+E126)</f>
        <v>47166093</v>
      </c>
    </row>
    <row r="128" spans="1:6" s="1" customFormat="1" ht="21.75" customHeight="1" x14ac:dyDescent="0.2">
      <c r="A128" s="386"/>
      <c r="B128" s="386"/>
      <c r="C128" s="386"/>
      <c r="D128" s="386"/>
      <c r="E128" s="386"/>
    </row>
    <row r="129" spans="1:5" ht="18" customHeight="1" x14ac:dyDescent="0.2">
      <c r="A129" s="385"/>
      <c r="B129" s="385"/>
      <c r="C129" s="385"/>
      <c r="D129" s="385"/>
      <c r="E129" s="385"/>
    </row>
    <row r="130" spans="1:5" ht="18" customHeight="1" x14ac:dyDescent="0.2">
      <c r="A130" s="385"/>
      <c r="B130" s="385"/>
      <c r="C130" s="385"/>
      <c r="D130" s="385"/>
      <c r="E130" s="385"/>
    </row>
    <row r="131" spans="1:5" ht="18" customHeight="1" x14ac:dyDescent="0.2">
      <c r="A131" s="385"/>
      <c r="B131" s="385"/>
      <c r="C131" s="385"/>
      <c r="D131" s="385"/>
      <c r="E131" s="385"/>
    </row>
    <row r="133" spans="1:5" s="1" customFormat="1" ht="19.5" customHeight="1" x14ac:dyDescent="0.2">
      <c r="A133"/>
      <c r="B133"/>
      <c r="C133" s="239" t="s">
        <v>628</v>
      </c>
      <c r="D133"/>
      <c r="E133"/>
    </row>
    <row r="158" ht="8.25" customHeight="1" x14ac:dyDescent="0.2"/>
  </sheetData>
  <mergeCells count="10">
    <mergeCell ref="A128:E128"/>
    <mergeCell ref="A129:E129"/>
    <mergeCell ref="A130:E130"/>
    <mergeCell ref="A131:E131"/>
    <mergeCell ref="D6:D7"/>
    <mergeCell ref="E6:E7"/>
    <mergeCell ref="D62:D63"/>
    <mergeCell ref="E62:E63"/>
    <mergeCell ref="D111:D112"/>
    <mergeCell ref="E111:E112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7"/>
  <sheetViews>
    <sheetView rightToLeft="1" topLeftCell="A22" workbookViewId="0">
      <selection sqref="A1:IV65536"/>
    </sheetView>
  </sheetViews>
  <sheetFormatPr defaultRowHeight="12.75" x14ac:dyDescent="0.2"/>
  <cols>
    <col min="1" max="1" width="15.7109375" style="252" customWidth="1"/>
    <col min="2" max="2" width="32.140625" style="252" customWidth="1"/>
    <col min="3" max="4" width="15.7109375" style="252" customWidth="1"/>
    <col min="5" max="16384" width="9.140625" style="252"/>
  </cols>
  <sheetData>
    <row r="2" spans="1:4" ht="23.25" x14ac:dyDescent="0.6">
      <c r="A2" s="300" t="s">
        <v>527</v>
      </c>
      <c r="B2" s="301"/>
      <c r="C2" s="301"/>
      <c r="D2" s="301"/>
    </row>
    <row r="3" spans="1:4" ht="24" customHeight="1" x14ac:dyDescent="0.65">
      <c r="A3" s="177" t="s">
        <v>528</v>
      </c>
      <c r="B3" s="178"/>
      <c r="C3" s="178"/>
      <c r="D3" s="178"/>
    </row>
    <row r="4" spans="1:4" ht="24" customHeight="1" x14ac:dyDescent="0.65">
      <c r="A4" s="177" t="s">
        <v>284</v>
      </c>
      <c r="B4" s="178"/>
      <c r="C4" s="178"/>
      <c r="D4" s="178"/>
    </row>
    <row r="5" spans="1:4" ht="23.25" x14ac:dyDescent="0.6">
      <c r="A5" s="301"/>
      <c r="B5" s="301"/>
      <c r="C5" s="301"/>
      <c r="D5" s="302" t="s">
        <v>97</v>
      </c>
    </row>
    <row r="6" spans="1:4" ht="21" customHeight="1" x14ac:dyDescent="0.6">
      <c r="A6" s="303" t="s">
        <v>167</v>
      </c>
      <c r="B6" s="304"/>
      <c r="C6" s="305" t="s">
        <v>93</v>
      </c>
      <c r="D6" s="205"/>
    </row>
    <row r="7" spans="1:4" ht="24" customHeight="1" x14ac:dyDescent="0.65">
      <c r="A7" s="306" t="s">
        <v>63</v>
      </c>
      <c r="B7" s="307" t="s">
        <v>3</v>
      </c>
      <c r="C7" s="380" t="s">
        <v>4</v>
      </c>
      <c r="D7" s="380" t="s">
        <v>2</v>
      </c>
    </row>
    <row r="8" spans="1:4" ht="23.25" customHeight="1" x14ac:dyDescent="0.6">
      <c r="A8" s="308">
        <v>2007</v>
      </c>
      <c r="B8" s="309"/>
      <c r="C8" s="381"/>
      <c r="D8" s="381"/>
    </row>
    <row r="9" spans="1:4" ht="24" customHeight="1" x14ac:dyDescent="0.6">
      <c r="A9" s="310"/>
      <c r="B9" s="311" t="s">
        <v>529</v>
      </c>
      <c r="C9" s="312"/>
      <c r="D9" s="310"/>
    </row>
    <row r="10" spans="1:4" s="314" customFormat="1" ht="24" customHeight="1" x14ac:dyDescent="0.2">
      <c r="A10" s="313"/>
      <c r="B10" s="266" t="s">
        <v>530</v>
      </c>
      <c r="C10" s="267"/>
      <c r="D10" s="265"/>
    </row>
    <row r="11" spans="1:4" s="314" customFormat="1" ht="20.25" customHeight="1" x14ac:dyDescent="0.2">
      <c r="A11" s="99">
        <v>7287079</v>
      </c>
      <c r="B11" s="66" t="s">
        <v>531</v>
      </c>
      <c r="C11" s="113">
        <v>3654705</v>
      </c>
      <c r="D11" s="99">
        <v>9264389</v>
      </c>
    </row>
    <row r="12" spans="1:4" s="314" customFormat="1" ht="20.25" customHeight="1" x14ac:dyDescent="0.2">
      <c r="A12" s="99">
        <v>2497676</v>
      </c>
      <c r="B12" s="315" t="s">
        <v>532</v>
      </c>
      <c r="C12" s="113">
        <v>2777360</v>
      </c>
      <c r="D12" s="99">
        <v>3826132</v>
      </c>
    </row>
    <row r="13" spans="1:4" s="314" customFormat="1" ht="20.25" customHeight="1" x14ac:dyDescent="0.2">
      <c r="A13" s="99">
        <v>6113969</v>
      </c>
      <c r="B13" s="66" t="s">
        <v>533</v>
      </c>
      <c r="C13" s="113">
        <v>1935786</v>
      </c>
      <c r="D13" s="99">
        <v>4714193</v>
      </c>
    </row>
    <row r="14" spans="1:4" s="314" customFormat="1" ht="20.25" customHeight="1" x14ac:dyDescent="0.2">
      <c r="A14" s="99">
        <v>2874777</v>
      </c>
      <c r="B14" s="66" t="s">
        <v>534</v>
      </c>
      <c r="C14" s="113">
        <v>3956400</v>
      </c>
      <c r="D14" s="99">
        <v>3392470</v>
      </c>
    </row>
    <row r="15" spans="1:4" ht="23.25" x14ac:dyDescent="0.6">
      <c r="A15" s="316">
        <f>SUM(A11:A14)</f>
        <v>18773501</v>
      </c>
      <c r="B15" s="226" t="s">
        <v>535</v>
      </c>
      <c r="C15" s="317">
        <f>SUM(C11:C14)</f>
        <v>12324251</v>
      </c>
      <c r="D15" s="316">
        <f>SUM(D11:D14)</f>
        <v>21197184</v>
      </c>
    </row>
    <row r="16" spans="1:4" ht="24" customHeight="1" x14ac:dyDescent="0.6">
      <c r="A16" s="318"/>
      <c r="B16" s="311" t="s">
        <v>536</v>
      </c>
      <c r="C16" s="319"/>
      <c r="D16" s="318"/>
    </row>
    <row r="17" spans="1:5" ht="20.25" customHeight="1" x14ac:dyDescent="0.6">
      <c r="A17" s="320">
        <v>10070478</v>
      </c>
      <c r="B17" s="193" t="s">
        <v>537</v>
      </c>
      <c r="C17" s="321">
        <v>2301756</v>
      </c>
      <c r="D17" s="320">
        <v>15081157</v>
      </c>
    </row>
    <row r="18" spans="1:5" ht="20.25" customHeight="1" x14ac:dyDescent="0.6">
      <c r="A18" s="320">
        <v>32962</v>
      </c>
      <c r="B18" s="193" t="s">
        <v>538</v>
      </c>
      <c r="C18" s="321">
        <v>42583</v>
      </c>
      <c r="D18" s="320">
        <v>21301</v>
      </c>
    </row>
    <row r="19" spans="1:5" ht="23.25" customHeight="1" x14ac:dyDescent="0.6">
      <c r="A19" s="322">
        <f>SUM(A17:A18)</f>
        <v>10103440</v>
      </c>
      <c r="B19" s="188" t="s">
        <v>539</v>
      </c>
      <c r="C19" s="323">
        <f>SUM(C17:C18)</f>
        <v>2344339</v>
      </c>
      <c r="D19" s="322">
        <f>SUM(D17:D18)</f>
        <v>15102458</v>
      </c>
      <c r="E19" s="324"/>
    </row>
    <row r="20" spans="1:5" s="314" customFormat="1" ht="24" customHeight="1" x14ac:dyDescent="0.2">
      <c r="A20" s="99"/>
      <c r="B20" s="266" t="s">
        <v>540</v>
      </c>
      <c r="C20" s="113"/>
      <c r="D20" s="99"/>
      <c r="E20" s="325"/>
    </row>
    <row r="21" spans="1:5" s="314" customFormat="1" ht="20.25" customHeight="1" x14ac:dyDescent="0.2">
      <c r="A21" s="99">
        <v>1415528</v>
      </c>
      <c r="B21" s="66" t="s">
        <v>541</v>
      </c>
      <c r="C21" s="113">
        <v>690055</v>
      </c>
      <c r="D21" s="99">
        <v>1409112</v>
      </c>
      <c r="E21" s="325"/>
    </row>
    <row r="22" spans="1:5" s="314" customFormat="1" ht="20.25" customHeight="1" x14ac:dyDescent="0.2">
      <c r="A22" s="99">
        <v>6299055</v>
      </c>
      <c r="B22" s="66" t="s">
        <v>542</v>
      </c>
      <c r="C22" s="113">
        <v>3746546</v>
      </c>
      <c r="D22" s="99">
        <v>7538679</v>
      </c>
      <c r="E22" s="325"/>
    </row>
    <row r="23" spans="1:5" ht="24" customHeight="1" x14ac:dyDescent="0.6">
      <c r="A23" s="316">
        <f>SUM(A21:A22)</f>
        <v>7714583</v>
      </c>
      <c r="B23" s="188" t="s">
        <v>543</v>
      </c>
      <c r="C23" s="317">
        <f>SUM(C21:C22)</f>
        <v>4436601</v>
      </c>
      <c r="D23" s="316">
        <f>SUM(D21:D22)</f>
        <v>8947791</v>
      </c>
      <c r="E23" s="324"/>
    </row>
    <row r="24" spans="1:5" s="314" customFormat="1" ht="20.25" customHeight="1" x14ac:dyDescent="0.2">
      <c r="A24" s="112"/>
      <c r="B24" s="326" t="s">
        <v>544</v>
      </c>
      <c r="C24" s="95"/>
      <c r="D24" s="112"/>
      <c r="E24" s="325"/>
    </row>
    <row r="25" spans="1:5" s="314" customFormat="1" ht="20.25" customHeight="1" x14ac:dyDescent="0.2">
      <c r="A25" s="99">
        <v>1742793</v>
      </c>
      <c r="B25" s="66" t="s">
        <v>545</v>
      </c>
      <c r="C25" s="113">
        <v>894809</v>
      </c>
      <c r="D25" s="99">
        <v>1918660</v>
      </c>
      <c r="E25" s="325"/>
    </row>
    <row r="26" spans="1:5" ht="24" customHeight="1" x14ac:dyDescent="0.6">
      <c r="A26" s="316">
        <f>SUM(A25)</f>
        <v>1742793</v>
      </c>
      <c r="B26" s="226" t="s">
        <v>546</v>
      </c>
      <c r="C26" s="317">
        <f>SUM(C25)</f>
        <v>894809</v>
      </c>
      <c r="D26" s="316">
        <f>SUM(D25)</f>
        <v>1918660</v>
      </c>
      <c r="E26" s="324"/>
    </row>
    <row r="27" spans="1:5" ht="24" customHeight="1" x14ac:dyDescent="0.6">
      <c r="A27" s="322">
        <f>SUM(A15+A19+A23+A26)</f>
        <v>38334317</v>
      </c>
      <c r="B27" s="188" t="s">
        <v>161</v>
      </c>
      <c r="C27" s="323">
        <f>SUM(C15+C19+C23+C26)</f>
        <v>20000000</v>
      </c>
      <c r="D27" s="322">
        <f>SUM(D15+D19+D23+D26)</f>
        <v>47166093</v>
      </c>
      <c r="E27" s="324"/>
    </row>
    <row r="28" spans="1:5" ht="21.75" x14ac:dyDescent="0.55000000000000004">
      <c r="A28" s="327"/>
      <c r="B28" s="301"/>
      <c r="C28" s="301"/>
      <c r="D28" s="328"/>
    </row>
    <row r="29" spans="1:5" ht="21.75" x14ac:dyDescent="0.55000000000000004">
      <c r="A29" s="329"/>
      <c r="B29" s="301"/>
      <c r="C29" s="301"/>
      <c r="D29" s="328"/>
    </row>
    <row r="30" spans="1:5" ht="21.75" x14ac:dyDescent="0.55000000000000004">
      <c r="A30" s="329"/>
      <c r="B30" s="301"/>
      <c r="C30" s="301"/>
      <c r="D30" s="328"/>
    </row>
    <row r="31" spans="1:5" ht="21.75" x14ac:dyDescent="0.55000000000000004">
      <c r="A31" s="329"/>
      <c r="B31" s="301"/>
      <c r="C31" s="301"/>
      <c r="D31" s="328"/>
    </row>
    <row r="32" spans="1:5" ht="21.75" x14ac:dyDescent="0.55000000000000004">
      <c r="A32" s="330"/>
      <c r="B32" s="79" t="s">
        <v>547</v>
      </c>
      <c r="C32" s="301"/>
      <c r="D32" s="331"/>
    </row>
    <row r="33" spans="1:4" ht="21.75" x14ac:dyDescent="0.55000000000000004">
      <c r="A33" s="329"/>
      <c r="B33" s="301"/>
      <c r="C33" s="301"/>
      <c r="D33" s="328"/>
    </row>
    <row r="34" spans="1:4" ht="21.75" x14ac:dyDescent="0.55000000000000004">
      <c r="A34" s="329"/>
      <c r="B34" s="301"/>
      <c r="C34" s="301"/>
      <c r="D34" s="328"/>
    </row>
    <row r="35" spans="1:4" ht="21.75" x14ac:dyDescent="0.55000000000000004">
      <c r="A35" s="329"/>
      <c r="B35" s="301"/>
      <c r="C35" s="301"/>
      <c r="D35" s="328"/>
    </row>
    <row r="36" spans="1:4" ht="21.75" x14ac:dyDescent="0.55000000000000004">
      <c r="A36" s="329"/>
      <c r="B36" s="301"/>
      <c r="C36" s="301"/>
      <c r="D36" s="328"/>
    </row>
    <row r="37" spans="1:4" ht="21.75" x14ac:dyDescent="0.55000000000000004">
      <c r="A37" s="329"/>
      <c r="B37" s="301"/>
      <c r="C37" s="301"/>
      <c r="D37" s="328"/>
    </row>
    <row r="38" spans="1:4" ht="21.75" x14ac:dyDescent="0.55000000000000004">
      <c r="A38" s="329"/>
      <c r="B38" s="301"/>
      <c r="C38" s="301"/>
      <c r="D38" s="328"/>
    </row>
    <row r="39" spans="1:4" ht="21.75" x14ac:dyDescent="0.55000000000000004">
      <c r="A39" s="329"/>
      <c r="B39" s="301"/>
      <c r="C39" s="301"/>
      <c r="D39" s="328"/>
    </row>
    <row r="41" spans="1:4" x14ac:dyDescent="0.2">
      <c r="A41" s="329"/>
      <c r="B41" s="301"/>
      <c r="C41" s="301"/>
      <c r="D41" s="332"/>
    </row>
    <row r="42" spans="1:4" x14ac:dyDescent="0.2">
      <c r="A42" s="329"/>
      <c r="B42" s="301"/>
      <c r="C42" s="301"/>
      <c r="D42" s="332"/>
    </row>
    <row r="43" spans="1:4" ht="21.75" x14ac:dyDescent="0.55000000000000004">
      <c r="A43" s="329"/>
      <c r="B43" s="301"/>
      <c r="C43" s="301"/>
      <c r="D43" s="328"/>
    </row>
    <row r="44" spans="1:4" x14ac:dyDescent="0.2">
      <c r="A44" s="329"/>
      <c r="B44" s="301"/>
      <c r="C44" s="301"/>
      <c r="D44" s="301"/>
    </row>
    <row r="45" spans="1:4" x14ac:dyDescent="0.2">
      <c r="A45" s="329"/>
      <c r="B45" s="301"/>
      <c r="C45" s="301"/>
      <c r="D45" s="301"/>
    </row>
    <row r="46" spans="1:4" x14ac:dyDescent="0.2">
      <c r="A46" s="329"/>
      <c r="B46" s="301"/>
      <c r="C46" s="301"/>
      <c r="D46" s="301"/>
    </row>
    <row r="47" spans="1:4" x14ac:dyDescent="0.2">
      <c r="A47" s="329"/>
      <c r="B47" s="301"/>
      <c r="C47" s="301"/>
      <c r="D47" s="301"/>
    </row>
    <row r="48" spans="1:4" x14ac:dyDescent="0.2">
      <c r="A48" s="329"/>
      <c r="B48" s="301"/>
      <c r="C48" s="301"/>
      <c r="D48" s="301"/>
    </row>
    <row r="49" spans="1:4" x14ac:dyDescent="0.2">
      <c r="A49" s="329"/>
      <c r="B49" s="301"/>
      <c r="C49" s="301"/>
      <c r="D49" s="301"/>
    </row>
    <row r="50" spans="1:4" x14ac:dyDescent="0.2">
      <c r="A50" s="329"/>
      <c r="B50" s="301"/>
      <c r="C50" s="301"/>
      <c r="D50" s="301"/>
    </row>
    <row r="51" spans="1:4" x14ac:dyDescent="0.2">
      <c r="A51" s="329"/>
      <c r="B51" s="301"/>
      <c r="C51" s="301"/>
      <c r="D51" s="301"/>
    </row>
    <row r="52" spans="1:4" x14ac:dyDescent="0.2">
      <c r="A52" s="329"/>
      <c r="B52" s="301"/>
      <c r="C52" s="301"/>
      <c r="D52" s="301"/>
    </row>
    <row r="53" spans="1:4" x14ac:dyDescent="0.2">
      <c r="A53" s="329"/>
      <c r="B53" s="301"/>
      <c r="C53" s="301"/>
      <c r="D53" s="301"/>
    </row>
    <row r="54" spans="1:4" x14ac:dyDescent="0.2">
      <c r="A54" s="329"/>
      <c r="B54" s="301"/>
      <c r="C54" s="301"/>
      <c r="D54" s="301"/>
    </row>
    <row r="55" spans="1:4" x14ac:dyDescent="0.2">
      <c r="A55" s="329"/>
      <c r="B55" s="301"/>
      <c r="C55" s="301"/>
      <c r="D55" s="301"/>
    </row>
    <row r="56" spans="1:4" x14ac:dyDescent="0.2">
      <c r="A56" s="329"/>
      <c r="B56" s="301"/>
      <c r="C56" s="301"/>
      <c r="D56" s="301"/>
    </row>
    <row r="57" spans="1:4" x14ac:dyDescent="0.2">
      <c r="A57" s="329"/>
      <c r="B57" s="301"/>
      <c r="C57" s="301"/>
      <c r="D57" s="301"/>
    </row>
    <row r="58" spans="1:4" x14ac:dyDescent="0.2">
      <c r="A58" s="329"/>
      <c r="B58" s="301"/>
      <c r="C58" s="301"/>
      <c r="D58" s="301"/>
    </row>
    <row r="59" spans="1:4" x14ac:dyDescent="0.2">
      <c r="A59" s="329"/>
      <c r="B59" s="301"/>
      <c r="C59" s="301"/>
      <c r="D59" s="301"/>
    </row>
    <row r="60" spans="1:4" x14ac:dyDescent="0.2">
      <c r="A60" s="329"/>
      <c r="B60" s="301"/>
      <c r="C60" s="301"/>
      <c r="D60" s="301"/>
    </row>
    <row r="61" spans="1:4" x14ac:dyDescent="0.2">
      <c r="A61" s="329"/>
      <c r="B61" s="301"/>
      <c r="C61" s="301"/>
      <c r="D61" s="301"/>
    </row>
    <row r="62" spans="1:4" x14ac:dyDescent="0.2">
      <c r="A62" s="329"/>
      <c r="B62" s="301"/>
      <c r="C62" s="301"/>
      <c r="D62" s="301"/>
    </row>
    <row r="63" spans="1:4" x14ac:dyDescent="0.2">
      <c r="A63" s="329"/>
      <c r="B63" s="301"/>
      <c r="C63" s="301"/>
      <c r="D63" s="301"/>
    </row>
    <row r="64" spans="1:4" x14ac:dyDescent="0.2">
      <c r="A64" s="329"/>
      <c r="B64" s="301"/>
      <c r="C64" s="301"/>
      <c r="D64" s="301"/>
    </row>
    <row r="65" spans="1:4" x14ac:dyDescent="0.2">
      <c r="A65" s="329"/>
      <c r="B65" s="301"/>
      <c r="C65" s="301"/>
      <c r="D65" s="301"/>
    </row>
    <row r="66" spans="1:4" x14ac:dyDescent="0.2">
      <c r="A66" s="329"/>
      <c r="B66" s="301"/>
      <c r="C66" s="301"/>
      <c r="D66" s="301"/>
    </row>
    <row r="67" spans="1:4" x14ac:dyDescent="0.2">
      <c r="A67" s="329"/>
      <c r="B67" s="301"/>
      <c r="C67" s="301"/>
      <c r="D67" s="301"/>
    </row>
    <row r="68" spans="1:4" x14ac:dyDescent="0.2">
      <c r="A68" s="329"/>
      <c r="B68" s="301"/>
      <c r="C68" s="301"/>
      <c r="D68" s="301"/>
    </row>
    <row r="69" spans="1:4" x14ac:dyDescent="0.2">
      <c r="A69" s="329"/>
      <c r="B69" s="301"/>
      <c r="C69" s="301"/>
      <c r="D69" s="301"/>
    </row>
    <row r="70" spans="1:4" x14ac:dyDescent="0.2">
      <c r="A70" s="329"/>
      <c r="B70" s="301"/>
      <c r="C70" s="301"/>
      <c r="D70" s="301"/>
    </row>
    <row r="71" spans="1:4" x14ac:dyDescent="0.2">
      <c r="A71" s="329"/>
      <c r="B71" s="301"/>
      <c r="C71" s="301"/>
      <c r="D71" s="301"/>
    </row>
    <row r="72" spans="1:4" x14ac:dyDescent="0.2">
      <c r="A72" s="329"/>
      <c r="B72" s="301"/>
      <c r="C72" s="301"/>
      <c r="D72" s="301"/>
    </row>
    <row r="73" spans="1:4" x14ac:dyDescent="0.2">
      <c r="A73" s="329"/>
      <c r="B73" s="301"/>
      <c r="C73" s="301"/>
      <c r="D73" s="301"/>
    </row>
    <row r="74" spans="1:4" x14ac:dyDescent="0.2">
      <c r="A74" s="329"/>
      <c r="B74" s="301"/>
      <c r="C74" s="301"/>
      <c r="D74" s="301"/>
    </row>
    <row r="75" spans="1:4" x14ac:dyDescent="0.2">
      <c r="A75" s="329"/>
      <c r="B75" s="301"/>
      <c r="C75" s="301"/>
      <c r="D75" s="301"/>
    </row>
    <row r="76" spans="1:4" x14ac:dyDescent="0.2">
      <c r="A76" s="329"/>
      <c r="B76" s="301"/>
      <c r="C76" s="301"/>
      <c r="D76" s="301"/>
    </row>
    <row r="77" spans="1:4" x14ac:dyDescent="0.2">
      <c r="A77" s="329"/>
      <c r="B77" s="301"/>
      <c r="C77" s="301"/>
      <c r="D77" s="301"/>
    </row>
    <row r="78" spans="1:4" x14ac:dyDescent="0.2">
      <c r="A78" s="329"/>
      <c r="B78" s="301"/>
      <c r="C78" s="301"/>
      <c r="D78" s="301"/>
    </row>
    <row r="79" spans="1:4" x14ac:dyDescent="0.2">
      <c r="A79" s="329"/>
      <c r="B79" s="301"/>
      <c r="C79" s="301"/>
      <c r="D79" s="301"/>
    </row>
    <row r="80" spans="1:4" x14ac:dyDescent="0.2">
      <c r="A80" s="329"/>
      <c r="B80" s="301"/>
      <c r="C80" s="301"/>
      <c r="D80" s="301"/>
    </row>
    <row r="81" spans="1:4" x14ac:dyDescent="0.2">
      <c r="A81" s="329"/>
      <c r="B81" s="301"/>
      <c r="C81" s="301"/>
      <c r="D81" s="301"/>
    </row>
    <row r="82" spans="1:4" x14ac:dyDescent="0.2">
      <c r="A82" s="329"/>
      <c r="B82" s="301"/>
      <c r="C82" s="301"/>
      <c r="D82" s="301"/>
    </row>
    <row r="83" spans="1:4" x14ac:dyDescent="0.2">
      <c r="A83" s="329"/>
      <c r="B83" s="301"/>
      <c r="C83" s="301"/>
      <c r="D83" s="301"/>
    </row>
    <row r="84" spans="1:4" x14ac:dyDescent="0.2">
      <c r="A84" s="329"/>
      <c r="B84" s="301"/>
      <c r="C84" s="301"/>
      <c r="D84" s="301"/>
    </row>
    <row r="85" spans="1:4" x14ac:dyDescent="0.2">
      <c r="A85" s="329"/>
      <c r="B85" s="301"/>
      <c r="C85" s="301"/>
      <c r="D85" s="301"/>
    </row>
    <row r="86" spans="1:4" x14ac:dyDescent="0.2">
      <c r="A86" s="329"/>
      <c r="B86" s="301"/>
      <c r="C86" s="301"/>
      <c r="D86" s="301"/>
    </row>
    <row r="87" spans="1:4" x14ac:dyDescent="0.2">
      <c r="A87" s="329"/>
      <c r="B87" s="301"/>
      <c r="C87" s="301"/>
      <c r="D87" s="301"/>
    </row>
    <row r="88" spans="1:4" x14ac:dyDescent="0.2">
      <c r="A88" s="329"/>
      <c r="B88" s="301"/>
      <c r="C88" s="301"/>
      <c r="D88" s="301"/>
    </row>
    <row r="89" spans="1:4" x14ac:dyDescent="0.2">
      <c r="A89" s="329"/>
      <c r="B89" s="301"/>
      <c r="C89" s="301"/>
      <c r="D89" s="301"/>
    </row>
    <row r="90" spans="1:4" x14ac:dyDescent="0.2">
      <c r="A90" s="329"/>
      <c r="B90" s="301"/>
      <c r="C90" s="301"/>
      <c r="D90" s="301"/>
    </row>
    <row r="91" spans="1:4" x14ac:dyDescent="0.2">
      <c r="A91" s="329"/>
      <c r="B91" s="301"/>
      <c r="C91" s="301"/>
      <c r="D91" s="301"/>
    </row>
    <row r="92" spans="1:4" x14ac:dyDescent="0.2">
      <c r="A92" s="329"/>
      <c r="B92" s="301"/>
      <c r="C92" s="301"/>
      <c r="D92" s="301"/>
    </row>
    <row r="93" spans="1:4" x14ac:dyDescent="0.2">
      <c r="A93" s="329"/>
      <c r="B93" s="301"/>
      <c r="C93" s="301"/>
      <c r="D93" s="301"/>
    </row>
    <row r="94" spans="1:4" x14ac:dyDescent="0.2">
      <c r="A94" s="329"/>
      <c r="B94" s="301"/>
      <c r="C94" s="301"/>
      <c r="D94" s="301"/>
    </row>
    <row r="95" spans="1:4" x14ac:dyDescent="0.2">
      <c r="A95" s="329"/>
      <c r="B95" s="301"/>
      <c r="C95" s="301"/>
      <c r="D95" s="301"/>
    </row>
    <row r="96" spans="1:4" x14ac:dyDescent="0.2">
      <c r="A96" s="329"/>
      <c r="B96" s="301"/>
      <c r="C96" s="301"/>
      <c r="D96" s="301"/>
    </row>
    <row r="97" spans="1:4" x14ac:dyDescent="0.2">
      <c r="A97" s="329"/>
      <c r="B97" s="301"/>
      <c r="C97" s="301"/>
      <c r="D97" s="301"/>
    </row>
    <row r="98" spans="1:4" x14ac:dyDescent="0.2">
      <c r="A98" s="329"/>
      <c r="B98" s="301"/>
      <c r="C98" s="301"/>
      <c r="D98" s="301"/>
    </row>
    <row r="99" spans="1:4" x14ac:dyDescent="0.2">
      <c r="A99" s="329"/>
      <c r="B99" s="301"/>
      <c r="C99" s="301"/>
      <c r="D99" s="301"/>
    </row>
    <row r="100" spans="1:4" x14ac:dyDescent="0.2">
      <c r="A100" s="301"/>
      <c r="B100" s="301"/>
      <c r="C100" s="301"/>
      <c r="D100" s="301"/>
    </row>
    <row r="101" spans="1:4" x14ac:dyDescent="0.2">
      <c r="A101" s="301"/>
      <c r="B101" s="301"/>
      <c r="C101" s="301"/>
      <c r="D101" s="301"/>
    </row>
    <row r="102" spans="1:4" x14ac:dyDescent="0.2">
      <c r="A102" s="301"/>
      <c r="B102" s="301"/>
      <c r="C102" s="301"/>
      <c r="D102" s="301"/>
    </row>
    <row r="103" spans="1:4" x14ac:dyDescent="0.2">
      <c r="A103" s="301"/>
      <c r="B103" s="301"/>
      <c r="C103" s="301"/>
      <c r="D103" s="301"/>
    </row>
    <row r="104" spans="1:4" x14ac:dyDescent="0.2">
      <c r="A104" s="301"/>
      <c r="B104" s="301"/>
      <c r="C104" s="301"/>
      <c r="D104" s="301"/>
    </row>
    <row r="105" spans="1:4" x14ac:dyDescent="0.2">
      <c r="A105" s="301"/>
      <c r="B105" s="301"/>
      <c r="C105" s="301"/>
      <c r="D105" s="301"/>
    </row>
    <row r="106" spans="1:4" x14ac:dyDescent="0.2">
      <c r="A106" s="301"/>
      <c r="B106" s="301"/>
      <c r="C106" s="301"/>
      <c r="D106" s="301"/>
    </row>
    <row r="107" spans="1:4" x14ac:dyDescent="0.2">
      <c r="A107" s="301"/>
      <c r="B107" s="301"/>
      <c r="C107" s="301"/>
      <c r="D107" s="301"/>
    </row>
    <row r="108" spans="1:4" x14ac:dyDescent="0.2">
      <c r="A108" s="301"/>
      <c r="B108" s="301"/>
      <c r="C108" s="301"/>
      <c r="D108" s="301"/>
    </row>
    <row r="109" spans="1:4" x14ac:dyDescent="0.2">
      <c r="A109" s="301"/>
      <c r="B109" s="301"/>
      <c r="C109" s="301"/>
      <c r="D109" s="301"/>
    </row>
    <row r="110" spans="1:4" x14ac:dyDescent="0.2">
      <c r="A110" s="301"/>
      <c r="B110" s="301"/>
      <c r="C110" s="301"/>
      <c r="D110" s="301"/>
    </row>
    <row r="111" spans="1:4" x14ac:dyDescent="0.2">
      <c r="A111" s="301"/>
      <c r="B111" s="301"/>
      <c r="C111" s="301"/>
      <c r="D111" s="301"/>
    </row>
    <row r="112" spans="1:4" x14ac:dyDescent="0.2">
      <c r="A112" s="301"/>
      <c r="B112" s="301"/>
      <c r="C112" s="301"/>
      <c r="D112" s="301"/>
    </row>
    <row r="113" spans="1:4" x14ac:dyDescent="0.2">
      <c r="A113" s="301"/>
      <c r="B113" s="301"/>
      <c r="C113" s="301"/>
      <c r="D113" s="301"/>
    </row>
    <row r="114" spans="1:4" x14ac:dyDescent="0.2">
      <c r="A114" s="301"/>
      <c r="B114" s="301"/>
      <c r="C114" s="301"/>
      <c r="D114" s="301"/>
    </row>
    <row r="115" spans="1:4" x14ac:dyDescent="0.2">
      <c r="A115" s="301"/>
      <c r="B115" s="301"/>
      <c r="C115" s="301"/>
      <c r="D115" s="301"/>
    </row>
    <row r="116" spans="1:4" x14ac:dyDescent="0.2">
      <c r="A116" s="301"/>
      <c r="B116" s="301"/>
      <c r="C116" s="301"/>
      <c r="D116" s="301"/>
    </row>
    <row r="117" spans="1:4" x14ac:dyDescent="0.2">
      <c r="A117" s="301"/>
      <c r="B117" s="301"/>
      <c r="C117" s="301"/>
      <c r="D117" s="301"/>
    </row>
  </sheetData>
  <mergeCells count="2">
    <mergeCell ref="C7:C8"/>
    <mergeCell ref="D7:D8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5"/>
  <sheetViews>
    <sheetView rightToLeft="1" topLeftCell="A76" workbookViewId="0">
      <selection sqref="A1:XFD1048576"/>
    </sheetView>
  </sheetViews>
  <sheetFormatPr defaultRowHeight="12.75" x14ac:dyDescent="0.2"/>
  <cols>
    <col min="1" max="1" width="14.42578125" customWidth="1"/>
    <col min="2" max="2" width="46" customWidth="1"/>
    <col min="3" max="3" width="14.28515625" customWidth="1"/>
    <col min="4" max="4" width="14.42578125" customWidth="1"/>
    <col min="257" max="257" width="14.42578125" customWidth="1"/>
    <col min="258" max="258" width="46" customWidth="1"/>
    <col min="259" max="259" width="14.28515625" customWidth="1"/>
    <col min="260" max="260" width="14.42578125" customWidth="1"/>
    <col min="513" max="513" width="14.42578125" customWidth="1"/>
    <col min="514" max="514" width="46" customWidth="1"/>
    <col min="515" max="515" width="14.28515625" customWidth="1"/>
    <col min="516" max="516" width="14.42578125" customWidth="1"/>
    <col min="769" max="769" width="14.42578125" customWidth="1"/>
    <col min="770" max="770" width="46" customWidth="1"/>
    <col min="771" max="771" width="14.28515625" customWidth="1"/>
    <col min="772" max="772" width="14.42578125" customWidth="1"/>
    <col min="1025" max="1025" width="14.42578125" customWidth="1"/>
    <col min="1026" max="1026" width="46" customWidth="1"/>
    <col min="1027" max="1027" width="14.28515625" customWidth="1"/>
    <col min="1028" max="1028" width="14.42578125" customWidth="1"/>
    <col min="1281" max="1281" width="14.42578125" customWidth="1"/>
    <col min="1282" max="1282" width="46" customWidth="1"/>
    <col min="1283" max="1283" width="14.28515625" customWidth="1"/>
    <col min="1284" max="1284" width="14.42578125" customWidth="1"/>
    <col min="1537" max="1537" width="14.42578125" customWidth="1"/>
    <col min="1538" max="1538" width="46" customWidth="1"/>
    <col min="1539" max="1539" width="14.28515625" customWidth="1"/>
    <col min="1540" max="1540" width="14.42578125" customWidth="1"/>
    <col min="1793" max="1793" width="14.42578125" customWidth="1"/>
    <col min="1794" max="1794" width="46" customWidth="1"/>
    <col min="1795" max="1795" width="14.28515625" customWidth="1"/>
    <col min="1796" max="1796" width="14.42578125" customWidth="1"/>
    <col min="2049" max="2049" width="14.42578125" customWidth="1"/>
    <col min="2050" max="2050" width="46" customWidth="1"/>
    <col min="2051" max="2051" width="14.28515625" customWidth="1"/>
    <col min="2052" max="2052" width="14.42578125" customWidth="1"/>
    <col min="2305" max="2305" width="14.42578125" customWidth="1"/>
    <col min="2306" max="2306" width="46" customWidth="1"/>
    <col min="2307" max="2307" width="14.28515625" customWidth="1"/>
    <col min="2308" max="2308" width="14.42578125" customWidth="1"/>
    <col min="2561" max="2561" width="14.42578125" customWidth="1"/>
    <col min="2562" max="2562" width="46" customWidth="1"/>
    <col min="2563" max="2563" width="14.28515625" customWidth="1"/>
    <col min="2564" max="2564" width="14.42578125" customWidth="1"/>
    <col min="2817" max="2817" width="14.42578125" customWidth="1"/>
    <col min="2818" max="2818" width="46" customWidth="1"/>
    <col min="2819" max="2819" width="14.28515625" customWidth="1"/>
    <col min="2820" max="2820" width="14.42578125" customWidth="1"/>
    <col min="3073" max="3073" width="14.42578125" customWidth="1"/>
    <col min="3074" max="3074" width="46" customWidth="1"/>
    <col min="3075" max="3075" width="14.28515625" customWidth="1"/>
    <col min="3076" max="3076" width="14.42578125" customWidth="1"/>
    <col min="3329" max="3329" width="14.42578125" customWidth="1"/>
    <col min="3330" max="3330" width="46" customWidth="1"/>
    <col min="3331" max="3331" width="14.28515625" customWidth="1"/>
    <col min="3332" max="3332" width="14.42578125" customWidth="1"/>
    <col min="3585" max="3585" width="14.42578125" customWidth="1"/>
    <col min="3586" max="3586" width="46" customWidth="1"/>
    <col min="3587" max="3587" width="14.28515625" customWidth="1"/>
    <col min="3588" max="3588" width="14.42578125" customWidth="1"/>
    <col min="3841" max="3841" width="14.42578125" customWidth="1"/>
    <col min="3842" max="3842" width="46" customWidth="1"/>
    <col min="3843" max="3843" width="14.28515625" customWidth="1"/>
    <col min="3844" max="3844" width="14.42578125" customWidth="1"/>
    <col min="4097" max="4097" width="14.42578125" customWidth="1"/>
    <col min="4098" max="4098" width="46" customWidth="1"/>
    <col min="4099" max="4099" width="14.28515625" customWidth="1"/>
    <col min="4100" max="4100" width="14.42578125" customWidth="1"/>
    <col min="4353" max="4353" width="14.42578125" customWidth="1"/>
    <col min="4354" max="4354" width="46" customWidth="1"/>
    <col min="4355" max="4355" width="14.28515625" customWidth="1"/>
    <col min="4356" max="4356" width="14.42578125" customWidth="1"/>
    <col min="4609" max="4609" width="14.42578125" customWidth="1"/>
    <col min="4610" max="4610" width="46" customWidth="1"/>
    <col min="4611" max="4611" width="14.28515625" customWidth="1"/>
    <col min="4612" max="4612" width="14.42578125" customWidth="1"/>
    <col min="4865" max="4865" width="14.42578125" customWidth="1"/>
    <col min="4866" max="4866" width="46" customWidth="1"/>
    <col min="4867" max="4867" width="14.28515625" customWidth="1"/>
    <col min="4868" max="4868" width="14.42578125" customWidth="1"/>
    <col min="5121" max="5121" width="14.42578125" customWidth="1"/>
    <col min="5122" max="5122" width="46" customWidth="1"/>
    <col min="5123" max="5123" width="14.28515625" customWidth="1"/>
    <col min="5124" max="5124" width="14.42578125" customWidth="1"/>
    <col min="5377" max="5377" width="14.42578125" customWidth="1"/>
    <col min="5378" max="5378" width="46" customWidth="1"/>
    <col min="5379" max="5379" width="14.28515625" customWidth="1"/>
    <col min="5380" max="5380" width="14.42578125" customWidth="1"/>
    <col min="5633" max="5633" width="14.42578125" customWidth="1"/>
    <col min="5634" max="5634" width="46" customWidth="1"/>
    <col min="5635" max="5635" width="14.28515625" customWidth="1"/>
    <col min="5636" max="5636" width="14.42578125" customWidth="1"/>
    <col min="5889" max="5889" width="14.42578125" customWidth="1"/>
    <col min="5890" max="5890" width="46" customWidth="1"/>
    <col min="5891" max="5891" width="14.28515625" customWidth="1"/>
    <col min="5892" max="5892" width="14.42578125" customWidth="1"/>
    <col min="6145" max="6145" width="14.42578125" customWidth="1"/>
    <col min="6146" max="6146" width="46" customWidth="1"/>
    <col min="6147" max="6147" width="14.28515625" customWidth="1"/>
    <col min="6148" max="6148" width="14.42578125" customWidth="1"/>
    <col min="6401" max="6401" width="14.42578125" customWidth="1"/>
    <col min="6402" max="6402" width="46" customWidth="1"/>
    <col min="6403" max="6403" width="14.28515625" customWidth="1"/>
    <col min="6404" max="6404" width="14.42578125" customWidth="1"/>
    <col min="6657" max="6657" width="14.42578125" customWidth="1"/>
    <col min="6658" max="6658" width="46" customWidth="1"/>
    <col min="6659" max="6659" width="14.28515625" customWidth="1"/>
    <col min="6660" max="6660" width="14.42578125" customWidth="1"/>
    <col min="6913" max="6913" width="14.42578125" customWidth="1"/>
    <col min="6914" max="6914" width="46" customWidth="1"/>
    <col min="6915" max="6915" width="14.28515625" customWidth="1"/>
    <col min="6916" max="6916" width="14.42578125" customWidth="1"/>
    <col min="7169" max="7169" width="14.42578125" customWidth="1"/>
    <col min="7170" max="7170" width="46" customWidth="1"/>
    <col min="7171" max="7171" width="14.28515625" customWidth="1"/>
    <col min="7172" max="7172" width="14.42578125" customWidth="1"/>
    <col min="7425" max="7425" width="14.42578125" customWidth="1"/>
    <col min="7426" max="7426" width="46" customWidth="1"/>
    <col min="7427" max="7427" width="14.28515625" customWidth="1"/>
    <col min="7428" max="7428" width="14.42578125" customWidth="1"/>
    <col min="7681" max="7681" width="14.42578125" customWidth="1"/>
    <col min="7682" max="7682" width="46" customWidth="1"/>
    <col min="7683" max="7683" width="14.28515625" customWidth="1"/>
    <col min="7684" max="7684" width="14.42578125" customWidth="1"/>
    <col min="7937" max="7937" width="14.42578125" customWidth="1"/>
    <col min="7938" max="7938" width="46" customWidth="1"/>
    <col min="7939" max="7939" width="14.28515625" customWidth="1"/>
    <col min="7940" max="7940" width="14.42578125" customWidth="1"/>
    <col min="8193" max="8193" width="14.42578125" customWidth="1"/>
    <col min="8194" max="8194" width="46" customWidth="1"/>
    <col min="8195" max="8195" width="14.28515625" customWidth="1"/>
    <col min="8196" max="8196" width="14.42578125" customWidth="1"/>
    <col min="8449" max="8449" width="14.42578125" customWidth="1"/>
    <col min="8450" max="8450" width="46" customWidth="1"/>
    <col min="8451" max="8451" width="14.28515625" customWidth="1"/>
    <col min="8452" max="8452" width="14.42578125" customWidth="1"/>
    <col min="8705" max="8705" width="14.42578125" customWidth="1"/>
    <col min="8706" max="8706" width="46" customWidth="1"/>
    <col min="8707" max="8707" width="14.28515625" customWidth="1"/>
    <col min="8708" max="8708" width="14.42578125" customWidth="1"/>
    <col min="8961" max="8961" width="14.42578125" customWidth="1"/>
    <col min="8962" max="8962" width="46" customWidth="1"/>
    <col min="8963" max="8963" width="14.28515625" customWidth="1"/>
    <col min="8964" max="8964" width="14.42578125" customWidth="1"/>
    <col min="9217" max="9217" width="14.42578125" customWidth="1"/>
    <col min="9218" max="9218" width="46" customWidth="1"/>
    <col min="9219" max="9219" width="14.28515625" customWidth="1"/>
    <col min="9220" max="9220" width="14.42578125" customWidth="1"/>
    <col min="9473" max="9473" width="14.42578125" customWidth="1"/>
    <col min="9474" max="9474" width="46" customWidth="1"/>
    <col min="9475" max="9475" width="14.28515625" customWidth="1"/>
    <col min="9476" max="9476" width="14.42578125" customWidth="1"/>
    <col min="9729" max="9729" width="14.42578125" customWidth="1"/>
    <col min="9730" max="9730" width="46" customWidth="1"/>
    <col min="9731" max="9731" width="14.28515625" customWidth="1"/>
    <col min="9732" max="9732" width="14.42578125" customWidth="1"/>
    <col min="9985" max="9985" width="14.42578125" customWidth="1"/>
    <col min="9986" max="9986" width="46" customWidth="1"/>
    <col min="9987" max="9987" width="14.28515625" customWidth="1"/>
    <col min="9988" max="9988" width="14.42578125" customWidth="1"/>
    <col min="10241" max="10241" width="14.42578125" customWidth="1"/>
    <col min="10242" max="10242" width="46" customWidth="1"/>
    <col min="10243" max="10243" width="14.28515625" customWidth="1"/>
    <col min="10244" max="10244" width="14.42578125" customWidth="1"/>
    <col min="10497" max="10497" width="14.42578125" customWidth="1"/>
    <col min="10498" max="10498" width="46" customWidth="1"/>
    <col min="10499" max="10499" width="14.28515625" customWidth="1"/>
    <col min="10500" max="10500" width="14.42578125" customWidth="1"/>
    <col min="10753" max="10753" width="14.42578125" customWidth="1"/>
    <col min="10754" max="10754" width="46" customWidth="1"/>
    <col min="10755" max="10755" width="14.28515625" customWidth="1"/>
    <col min="10756" max="10756" width="14.42578125" customWidth="1"/>
    <col min="11009" max="11009" width="14.42578125" customWidth="1"/>
    <col min="11010" max="11010" width="46" customWidth="1"/>
    <col min="11011" max="11011" width="14.28515625" customWidth="1"/>
    <col min="11012" max="11012" width="14.42578125" customWidth="1"/>
    <col min="11265" max="11265" width="14.42578125" customWidth="1"/>
    <col min="11266" max="11266" width="46" customWidth="1"/>
    <col min="11267" max="11267" width="14.28515625" customWidth="1"/>
    <col min="11268" max="11268" width="14.42578125" customWidth="1"/>
    <col min="11521" max="11521" width="14.42578125" customWidth="1"/>
    <col min="11522" max="11522" width="46" customWidth="1"/>
    <col min="11523" max="11523" width="14.28515625" customWidth="1"/>
    <col min="11524" max="11524" width="14.42578125" customWidth="1"/>
    <col min="11777" max="11777" width="14.42578125" customWidth="1"/>
    <col min="11778" max="11778" width="46" customWidth="1"/>
    <col min="11779" max="11779" width="14.28515625" customWidth="1"/>
    <col min="11780" max="11780" width="14.42578125" customWidth="1"/>
    <col min="12033" max="12033" width="14.42578125" customWidth="1"/>
    <col min="12034" max="12034" width="46" customWidth="1"/>
    <col min="12035" max="12035" width="14.28515625" customWidth="1"/>
    <col min="12036" max="12036" width="14.42578125" customWidth="1"/>
    <col min="12289" max="12289" width="14.42578125" customWidth="1"/>
    <col min="12290" max="12290" width="46" customWidth="1"/>
    <col min="12291" max="12291" width="14.28515625" customWidth="1"/>
    <col min="12292" max="12292" width="14.42578125" customWidth="1"/>
    <col min="12545" max="12545" width="14.42578125" customWidth="1"/>
    <col min="12546" max="12546" width="46" customWidth="1"/>
    <col min="12547" max="12547" width="14.28515625" customWidth="1"/>
    <col min="12548" max="12548" width="14.42578125" customWidth="1"/>
    <col min="12801" max="12801" width="14.42578125" customWidth="1"/>
    <col min="12802" max="12802" width="46" customWidth="1"/>
    <col min="12803" max="12803" width="14.28515625" customWidth="1"/>
    <col min="12804" max="12804" width="14.42578125" customWidth="1"/>
    <col min="13057" max="13057" width="14.42578125" customWidth="1"/>
    <col min="13058" max="13058" width="46" customWidth="1"/>
    <col min="13059" max="13059" width="14.28515625" customWidth="1"/>
    <col min="13060" max="13060" width="14.42578125" customWidth="1"/>
    <col min="13313" max="13313" width="14.42578125" customWidth="1"/>
    <col min="13314" max="13314" width="46" customWidth="1"/>
    <col min="13315" max="13315" width="14.28515625" customWidth="1"/>
    <col min="13316" max="13316" width="14.42578125" customWidth="1"/>
    <col min="13569" max="13569" width="14.42578125" customWidth="1"/>
    <col min="13570" max="13570" width="46" customWidth="1"/>
    <col min="13571" max="13571" width="14.28515625" customWidth="1"/>
    <col min="13572" max="13572" width="14.42578125" customWidth="1"/>
    <col min="13825" max="13825" width="14.42578125" customWidth="1"/>
    <col min="13826" max="13826" width="46" customWidth="1"/>
    <col min="13827" max="13827" width="14.28515625" customWidth="1"/>
    <col min="13828" max="13828" width="14.42578125" customWidth="1"/>
    <col min="14081" max="14081" width="14.42578125" customWidth="1"/>
    <col min="14082" max="14082" width="46" customWidth="1"/>
    <col min="14083" max="14083" width="14.28515625" customWidth="1"/>
    <col min="14084" max="14084" width="14.42578125" customWidth="1"/>
    <col min="14337" max="14337" width="14.42578125" customWidth="1"/>
    <col min="14338" max="14338" width="46" customWidth="1"/>
    <col min="14339" max="14339" width="14.28515625" customWidth="1"/>
    <col min="14340" max="14340" width="14.42578125" customWidth="1"/>
    <col min="14593" max="14593" width="14.42578125" customWidth="1"/>
    <col min="14594" max="14594" width="46" customWidth="1"/>
    <col min="14595" max="14595" width="14.28515625" customWidth="1"/>
    <col min="14596" max="14596" width="14.42578125" customWidth="1"/>
    <col min="14849" max="14849" width="14.42578125" customWidth="1"/>
    <col min="14850" max="14850" width="46" customWidth="1"/>
    <col min="14851" max="14851" width="14.28515625" customWidth="1"/>
    <col min="14852" max="14852" width="14.42578125" customWidth="1"/>
    <col min="15105" max="15105" width="14.42578125" customWidth="1"/>
    <col min="15106" max="15106" width="46" customWidth="1"/>
    <col min="15107" max="15107" width="14.28515625" customWidth="1"/>
    <col min="15108" max="15108" width="14.42578125" customWidth="1"/>
    <col min="15361" max="15361" width="14.42578125" customWidth="1"/>
    <col min="15362" max="15362" width="46" customWidth="1"/>
    <col min="15363" max="15363" width="14.28515625" customWidth="1"/>
    <col min="15364" max="15364" width="14.42578125" customWidth="1"/>
    <col min="15617" max="15617" width="14.42578125" customWidth="1"/>
    <col min="15618" max="15618" width="46" customWidth="1"/>
    <col min="15619" max="15619" width="14.28515625" customWidth="1"/>
    <col min="15620" max="15620" width="14.42578125" customWidth="1"/>
    <col min="15873" max="15873" width="14.42578125" customWidth="1"/>
    <col min="15874" max="15874" width="46" customWidth="1"/>
    <col min="15875" max="15875" width="14.28515625" customWidth="1"/>
    <col min="15876" max="15876" width="14.42578125" customWidth="1"/>
    <col min="16129" max="16129" width="14.42578125" customWidth="1"/>
    <col min="16130" max="16130" width="46" customWidth="1"/>
    <col min="16131" max="16131" width="14.28515625" customWidth="1"/>
    <col min="16132" max="16132" width="14.42578125" customWidth="1"/>
  </cols>
  <sheetData>
    <row r="2" spans="1:4" s="1" customFormat="1" ht="15" customHeight="1" x14ac:dyDescent="0.2">
      <c r="A2" s="81" t="s">
        <v>548</v>
      </c>
      <c r="B2" s="82"/>
      <c r="C2" s="82"/>
      <c r="D2" s="82"/>
    </row>
    <row r="3" spans="1:4" s="1" customFormat="1" ht="20.25" customHeight="1" x14ac:dyDescent="0.2">
      <c r="A3" s="83" t="s">
        <v>549</v>
      </c>
      <c r="B3" s="84"/>
      <c r="C3" s="84"/>
      <c r="D3" s="84"/>
    </row>
    <row r="4" spans="1:4" s="1" customFormat="1" ht="20.25" customHeight="1" x14ac:dyDescent="0.2">
      <c r="A4" s="83" t="s">
        <v>304</v>
      </c>
      <c r="B4" s="84"/>
      <c r="C4" s="84"/>
      <c r="D4" s="84"/>
    </row>
    <row r="5" spans="1:4" s="1" customFormat="1" ht="15" customHeight="1" x14ac:dyDescent="0.2">
      <c r="A5" s="82"/>
      <c r="B5" s="82"/>
      <c r="C5" s="82"/>
      <c r="D5" s="81" t="s">
        <v>97</v>
      </c>
    </row>
    <row r="6" spans="1:4" s="1" customFormat="1" ht="24" customHeight="1" x14ac:dyDescent="0.2">
      <c r="A6" s="151" t="s">
        <v>2</v>
      </c>
      <c r="B6" s="87"/>
      <c r="C6" s="148" t="s">
        <v>93</v>
      </c>
      <c r="D6" s="51"/>
    </row>
    <row r="7" spans="1:4" s="1" customFormat="1" ht="24" customHeight="1" x14ac:dyDescent="0.2">
      <c r="A7" s="150" t="s">
        <v>63</v>
      </c>
      <c r="B7" s="90" t="s">
        <v>3</v>
      </c>
      <c r="C7" s="380" t="s">
        <v>4</v>
      </c>
      <c r="D7" s="380" t="s">
        <v>2</v>
      </c>
    </row>
    <row r="8" spans="1:4" s="1" customFormat="1" ht="24" customHeight="1" x14ac:dyDescent="0.2">
      <c r="A8" s="152">
        <v>2007</v>
      </c>
      <c r="B8" s="92"/>
      <c r="C8" s="381"/>
      <c r="D8" s="381"/>
    </row>
    <row r="9" spans="1:4" s="1" customFormat="1" ht="21" customHeight="1" x14ac:dyDescent="0.2">
      <c r="A9" s="93">
        <v>68796070</v>
      </c>
      <c r="B9" s="235" t="s">
        <v>98</v>
      </c>
      <c r="C9" s="236">
        <v>427243953</v>
      </c>
      <c r="D9" s="93">
        <v>150169315</v>
      </c>
    </row>
    <row r="10" spans="1:4" s="1" customFormat="1" ht="21" customHeight="1" x14ac:dyDescent="0.2">
      <c r="A10" s="96">
        <v>87746</v>
      </c>
      <c r="B10" s="97" t="s">
        <v>100</v>
      </c>
      <c r="C10" s="100">
        <v>53103</v>
      </c>
      <c r="D10" s="96">
        <v>35478</v>
      </c>
    </row>
    <row r="11" spans="1:4" s="1" customFormat="1" ht="21" customHeight="1" x14ac:dyDescent="0.2">
      <c r="A11" s="96">
        <v>22112</v>
      </c>
      <c r="B11" s="97" t="s">
        <v>171</v>
      </c>
      <c r="C11" s="100">
        <v>1109417</v>
      </c>
      <c r="D11" s="96">
        <v>161879</v>
      </c>
    </row>
    <row r="12" spans="1:4" s="1" customFormat="1" ht="21" customHeight="1" x14ac:dyDescent="0.2">
      <c r="A12" s="99">
        <v>73285</v>
      </c>
      <c r="B12" s="97" t="s">
        <v>101</v>
      </c>
      <c r="C12" s="100">
        <v>3907163</v>
      </c>
      <c r="D12" s="113">
        <v>30625</v>
      </c>
    </row>
    <row r="13" spans="1:4" s="1" customFormat="1" ht="21" customHeight="1" x14ac:dyDescent="0.2">
      <c r="A13" s="96">
        <v>1542304</v>
      </c>
      <c r="B13" s="97" t="s">
        <v>102</v>
      </c>
      <c r="C13" s="100">
        <v>8381291</v>
      </c>
      <c r="D13" s="96">
        <v>974951</v>
      </c>
    </row>
    <row r="14" spans="1:4" s="1" customFormat="1" ht="21" customHeight="1" x14ac:dyDescent="0.2">
      <c r="A14" s="96">
        <v>13472078</v>
      </c>
      <c r="B14" s="97" t="s">
        <v>103</v>
      </c>
      <c r="C14" s="100">
        <v>76066692</v>
      </c>
      <c r="D14" s="96">
        <v>3703913</v>
      </c>
    </row>
    <row r="15" spans="1:4" s="1" customFormat="1" ht="21" customHeight="1" x14ac:dyDescent="0.2">
      <c r="A15" s="96">
        <v>5966057</v>
      </c>
      <c r="B15" s="97" t="s">
        <v>104</v>
      </c>
      <c r="C15" s="100">
        <v>7752318</v>
      </c>
      <c r="D15" s="96">
        <v>4323358</v>
      </c>
    </row>
    <row r="16" spans="1:4" s="1" customFormat="1" ht="21" customHeight="1" x14ac:dyDescent="0.2">
      <c r="A16" s="96">
        <v>2421457</v>
      </c>
      <c r="B16" s="97" t="s">
        <v>105</v>
      </c>
      <c r="C16" s="100">
        <v>34120303</v>
      </c>
      <c r="D16" s="96">
        <v>5623566</v>
      </c>
    </row>
    <row r="17" spans="1:4" s="1" customFormat="1" ht="21" customHeight="1" x14ac:dyDescent="0.2">
      <c r="A17" s="96">
        <v>2062260</v>
      </c>
      <c r="B17" s="97" t="s">
        <v>106</v>
      </c>
      <c r="C17" s="100">
        <v>7336208</v>
      </c>
      <c r="D17" s="96">
        <v>1986364</v>
      </c>
    </row>
    <row r="18" spans="1:4" s="1" customFormat="1" ht="21" customHeight="1" x14ac:dyDescent="0.2">
      <c r="A18" s="96">
        <v>870496</v>
      </c>
      <c r="B18" s="97" t="s">
        <v>107</v>
      </c>
      <c r="C18" s="100">
        <v>248736338</v>
      </c>
      <c r="D18" s="96">
        <v>194026</v>
      </c>
    </row>
    <row r="19" spans="1:4" s="1" customFormat="1" ht="21" customHeight="1" x14ac:dyDescent="0.2">
      <c r="A19" s="96">
        <v>2770949</v>
      </c>
      <c r="B19" s="97" t="s">
        <v>108</v>
      </c>
      <c r="C19" s="100">
        <v>11990868</v>
      </c>
      <c r="D19" s="96">
        <v>6389025</v>
      </c>
    </row>
    <row r="20" spans="1:4" s="1" customFormat="1" ht="21" customHeight="1" x14ac:dyDescent="0.2">
      <c r="A20" s="96">
        <v>1991282</v>
      </c>
      <c r="B20" s="97" t="s">
        <v>109</v>
      </c>
      <c r="C20" s="100">
        <v>16278591</v>
      </c>
      <c r="D20" s="96">
        <v>1498625</v>
      </c>
    </row>
    <row r="21" spans="1:4" s="1" customFormat="1" ht="21" customHeight="1" x14ac:dyDescent="0.2">
      <c r="A21" s="96">
        <v>14337248</v>
      </c>
      <c r="B21" s="97" t="s">
        <v>110</v>
      </c>
      <c r="C21" s="100">
        <v>132176127</v>
      </c>
      <c r="D21" s="96">
        <v>19693659</v>
      </c>
    </row>
    <row r="22" spans="1:4" s="1" customFormat="1" ht="21" customHeight="1" x14ac:dyDescent="0.2">
      <c r="A22" s="96">
        <v>40063791</v>
      </c>
      <c r="B22" s="97" t="s">
        <v>111</v>
      </c>
      <c r="C22" s="100">
        <v>148483001</v>
      </c>
      <c r="D22" s="96">
        <v>47498732</v>
      </c>
    </row>
    <row r="23" spans="1:4" s="1" customFormat="1" ht="21" customHeight="1" x14ac:dyDescent="0.2">
      <c r="A23" s="96">
        <v>589940</v>
      </c>
      <c r="B23" s="97" t="s">
        <v>340</v>
      </c>
      <c r="C23" s="100">
        <v>8590293</v>
      </c>
      <c r="D23" s="96">
        <v>778800</v>
      </c>
    </row>
    <row r="24" spans="1:4" s="1" customFormat="1" ht="21" customHeight="1" x14ac:dyDescent="0.2">
      <c r="A24" s="96">
        <v>2893468</v>
      </c>
      <c r="B24" s="97" t="s">
        <v>204</v>
      </c>
      <c r="C24" s="100">
        <v>32874243</v>
      </c>
      <c r="D24" s="96">
        <v>3429875</v>
      </c>
    </row>
    <row r="25" spans="1:4" s="1" customFormat="1" ht="21" customHeight="1" x14ac:dyDescent="0.2">
      <c r="A25" s="96">
        <v>262786881</v>
      </c>
      <c r="B25" s="97" t="s">
        <v>297</v>
      </c>
      <c r="C25" s="100">
        <v>792069407</v>
      </c>
      <c r="D25" s="96">
        <v>370279313</v>
      </c>
    </row>
    <row r="26" spans="1:4" s="1" customFormat="1" ht="21" customHeight="1" x14ac:dyDescent="0.2">
      <c r="A26" s="96">
        <v>87204914</v>
      </c>
      <c r="B26" s="97" t="s">
        <v>513</v>
      </c>
      <c r="C26" s="113">
        <v>317755335</v>
      </c>
      <c r="D26" s="96">
        <v>43712647</v>
      </c>
    </row>
    <row r="27" spans="1:4" s="1" customFormat="1" ht="21" customHeight="1" x14ac:dyDescent="0.2">
      <c r="A27" s="96">
        <v>88638538</v>
      </c>
      <c r="B27" s="97" t="s">
        <v>116</v>
      </c>
      <c r="C27" s="100">
        <v>285192104</v>
      </c>
      <c r="D27" s="96">
        <v>124628763</v>
      </c>
    </row>
    <row r="28" spans="1:4" s="1" customFormat="1" ht="21" customHeight="1" x14ac:dyDescent="0.2">
      <c r="A28" s="96">
        <v>34200</v>
      </c>
      <c r="B28" s="97" t="s">
        <v>117</v>
      </c>
      <c r="C28" s="100">
        <v>44687</v>
      </c>
      <c r="D28" s="100">
        <v>39300</v>
      </c>
    </row>
    <row r="29" spans="1:4" s="1" customFormat="1" ht="21" customHeight="1" x14ac:dyDescent="0.2">
      <c r="A29" s="96">
        <v>10473176</v>
      </c>
      <c r="B29" s="97" t="s">
        <v>118</v>
      </c>
      <c r="C29" s="100">
        <v>65903063</v>
      </c>
      <c r="D29" s="96">
        <v>13464327</v>
      </c>
    </row>
    <row r="30" spans="1:4" s="1" customFormat="1" ht="21" customHeight="1" x14ac:dyDescent="0.2">
      <c r="A30" s="96">
        <v>533224</v>
      </c>
      <c r="B30" s="97" t="s">
        <v>119</v>
      </c>
      <c r="C30" s="100">
        <v>732052</v>
      </c>
      <c r="D30" s="96">
        <v>113585</v>
      </c>
    </row>
    <row r="31" spans="1:4" s="1" customFormat="1" ht="21" customHeight="1" x14ac:dyDescent="0.2">
      <c r="A31" s="96">
        <v>538189</v>
      </c>
      <c r="B31" s="97" t="s">
        <v>123</v>
      </c>
      <c r="C31" s="100">
        <v>58285</v>
      </c>
      <c r="D31" s="96">
        <v>15380</v>
      </c>
    </row>
    <row r="32" spans="1:4" s="1" customFormat="1" ht="19.5" customHeight="1" x14ac:dyDescent="0.2">
      <c r="A32" s="96">
        <v>607009</v>
      </c>
      <c r="B32" s="97" t="s">
        <v>124</v>
      </c>
      <c r="C32" s="100">
        <v>938230</v>
      </c>
      <c r="D32" s="96">
        <v>540233</v>
      </c>
    </row>
    <row r="33" spans="1:4" s="1" customFormat="1" ht="19.5" customHeight="1" x14ac:dyDescent="0.2">
      <c r="A33" s="99">
        <v>4615101</v>
      </c>
      <c r="B33" s="66" t="s">
        <v>550</v>
      </c>
      <c r="C33" s="100">
        <v>74978026</v>
      </c>
      <c r="D33" s="99">
        <v>38029628</v>
      </c>
    </row>
    <row r="34" spans="1:4" s="1" customFormat="1" ht="19.5" customHeight="1" x14ac:dyDescent="0.2">
      <c r="A34" s="96">
        <v>6936452</v>
      </c>
      <c r="B34" s="97" t="s">
        <v>126</v>
      </c>
      <c r="C34" s="100">
        <v>33800460</v>
      </c>
      <c r="D34" s="96">
        <v>10068489</v>
      </c>
    </row>
    <row r="35" spans="1:4" s="1" customFormat="1" ht="16.5" customHeight="1" x14ac:dyDescent="0.2">
      <c r="A35" s="96">
        <v>1382583</v>
      </c>
      <c r="B35" s="97" t="s">
        <v>551</v>
      </c>
      <c r="C35" s="113">
        <v>9361034</v>
      </c>
      <c r="D35" s="96">
        <v>3363323</v>
      </c>
    </row>
    <row r="36" spans="1:4" s="1" customFormat="1" ht="16.5" customHeight="1" x14ac:dyDescent="0.2">
      <c r="A36" s="105">
        <v>1467624</v>
      </c>
      <c r="B36" s="293" t="s">
        <v>215</v>
      </c>
      <c r="C36" s="238">
        <v>1222376</v>
      </c>
      <c r="D36" s="238">
        <v>496393</v>
      </c>
    </row>
    <row r="37" spans="1:4" s="1" customFormat="1" ht="16.5" customHeight="1" x14ac:dyDescent="0.2">
      <c r="A37"/>
      <c r="B37"/>
      <c r="C37"/>
      <c r="D37"/>
    </row>
    <row r="38" spans="1:4" s="1" customFormat="1" ht="16.5" customHeight="1" x14ac:dyDescent="0.2">
      <c r="A38"/>
      <c r="B38" s="231" t="s">
        <v>629</v>
      </c>
      <c r="C38"/>
      <c r="D38"/>
    </row>
    <row r="39" spans="1:4" s="1" customFormat="1" ht="16.5" customHeight="1" x14ac:dyDescent="0.2">
      <c r="A39"/>
      <c r="C39"/>
      <c r="D39"/>
    </row>
    <row r="40" spans="1:4" s="1" customFormat="1" ht="16.5" customHeight="1" x14ac:dyDescent="0.2">
      <c r="A40"/>
      <c r="B40"/>
      <c r="C40"/>
      <c r="D40"/>
    </row>
    <row r="41" spans="1:4" s="1" customFormat="1" ht="16.5" customHeight="1" x14ac:dyDescent="0.2">
      <c r="A41"/>
      <c r="B41"/>
      <c r="C41"/>
      <c r="D41"/>
    </row>
    <row r="42" spans="1:4" s="1" customFormat="1" ht="16.5" customHeight="1" x14ac:dyDescent="0.2">
      <c r="A42"/>
      <c r="B42"/>
      <c r="C42"/>
      <c r="D42"/>
    </row>
    <row r="43" spans="1:4" s="1" customFormat="1" ht="16.5" customHeight="1" x14ac:dyDescent="0.2">
      <c r="A43"/>
      <c r="B43" s="239"/>
      <c r="C43"/>
      <c r="D43"/>
    </row>
    <row r="44" spans="1:4" s="1" customFormat="1" ht="16.5" customHeight="1" x14ac:dyDescent="0.2">
      <c r="A44"/>
      <c r="B44"/>
      <c r="C44"/>
      <c r="D44"/>
    </row>
    <row r="45" spans="1:4" s="1" customFormat="1" ht="16.5" customHeight="1" x14ac:dyDescent="0.2">
      <c r="A45"/>
      <c r="B45"/>
      <c r="C45"/>
      <c r="D45"/>
    </row>
    <row r="46" spans="1:4" s="1" customFormat="1" ht="16.5" customHeight="1" x14ac:dyDescent="0.2">
      <c r="A46"/>
      <c r="B46"/>
      <c r="C46"/>
      <c r="D46"/>
    </row>
    <row r="47" spans="1:4" s="1" customFormat="1" ht="16.5" customHeight="1" x14ac:dyDescent="0.2">
      <c r="A47"/>
      <c r="B47"/>
      <c r="C47"/>
      <c r="D47"/>
    </row>
    <row r="48" spans="1:4" s="1" customFormat="1" ht="16.5" customHeight="1" x14ac:dyDescent="0.2">
      <c r="A48"/>
      <c r="B48"/>
      <c r="C48"/>
      <c r="D48"/>
    </row>
    <row r="49" spans="1:4" s="1" customFormat="1" ht="16.5" customHeight="1" x14ac:dyDescent="0.2">
      <c r="A49" s="81" t="s">
        <v>630</v>
      </c>
    </row>
    <row r="50" spans="1:4" s="1" customFormat="1" ht="20.25" customHeight="1" x14ac:dyDescent="0.2">
      <c r="A50" s="138" t="s">
        <v>631</v>
      </c>
      <c r="B50" s="294"/>
      <c r="C50" s="294"/>
      <c r="D50" s="294"/>
    </row>
    <row r="51" spans="1:4" s="1" customFormat="1" ht="20.25" customHeight="1" x14ac:dyDescent="0.2">
      <c r="A51" s="83" t="s">
        <v>304</v>
      </c>
      <c r="B51" s="294"/>
      <c r="C51" s="294"/>
      <c r="D51" s="294"/>
    </row>
    <row r="52" spans="1:4" s="1" customFormat="1" ht="15" customHeight="1" x14ac:dyDescent="0.2">
      <c r="A52" s="82"/>
      <c r="B52" s="82"/>
      <c r="C52" s="82"/>
      <c r="D52" s="81" t="s">
        <v>97</v>
      </c>
    </row>
    <row r="53" spans="1:4" s="1" customFormat="1" ht="24" customHeight="1" x14ac:dyDescent="0.2">
      <c r="A53" s="151" t="s">
        <v>2</v>
      </c>
      <c r="B53" s="87"/>
      <c r="C53" s="148" t="s">
        <v>93</v>
      </c>
      <c r="D53" s="51"/>
    </row>
    <row r="54" spans="1:4" s="1" customFormat="1" ht="24" customHeight="1" x14ac:dyDescent="0.2">
      <c r="A54" s="150" t="s">
        <v>63</v>
      </c>
      <c r="B54" s="90" t="s">
        <v>3</v>
      </c>
      <c r="C54" s="380" t="s">
        <v>4</v>
      </c>
      <c r="D54" s="380" t="s">
        <v>2</v>
      </c>
    </row>
    <row r="55" spans="1:4" s="1" customFormat="1" ht="24" customHeight="1" x14ac:dyDescent="0.2">
      <c r="A55" s="352">
        <v>2007</v>
      </c>
      <c r="B55" s="111"/>
      <c r="C55" s="381"/>
      <c r="D55" s="381"/>
    </row>
    <row r="56" spans="1:4" s="1" customFormat="1" ht="24" customHeight="1" x14ac:dyDescent="0.2">
      <c r="A56" s="99">
        <v>91264</v>
      </c>
      <c r="B56" s="97" t="s">
        <v>632</v>
      </c>
      <c r="C56" s="113">
        <v>717565</v>
      </c>
      <c r="D56" s="98" t="s">
        <v>60</v>
      </c>
    </row>
    <row r="57" spans="1:4" s="1" customFormat="1" ht="24" customHeight="1" x14ac:dyDescent="0.2">
      <c r="A57" s="103" t="s">
        <v>60</v>
      </c>
      <c r="B57" s="97" t="s">
        <v>633</v>
      </c>
      <c r="C57" s="113">
        <v>4511</v>
      </c>
      <c r="D57" s="98" t="s">
        <v>60</v>
      </c>
    </row>
    <row r="58" spans="1:4" s="1" customFormat="1" ht="24" customHeight="1" x14ac:dyDescent="0.2">
      <c r="A58" s="99">
        <v>12000</v>
      </c>
      <c r="B58" s="97" t="s">
        <v>634</v>
      </c>
      <c r="C58" s="113">
        <v>834500</v>
      </c>
      <c r="D58" s="113">
        <v>169550</v>
      </c>
    </row>
    <row r="59" spans="1:4" s="1" customFormat="1" ht="24" customHeight="1" x14ac:dyDescent="0.2">
      <c r="A59" s="96">
        <v>2309773</v>
      </c>
      <c r="B59" s="97" t="s">
        <v>635</v>
      </c>
      <c r="C59" s="98">
        <v>34589752</v>
      </c>
      <c r="D59" s="96">
        <v>6233423</v>
      </c>
    </row>
    <row r="60" spans="1:4" s="1" customFormat="1" ht="24" customHeight="1" x14ac:dyDescent="0.2">
      <c r="A60" s="96">
        <v>5395774</v>
      </c>
      <c r="B60" s="97" t="s">
        <v>129</v>
      </c>
      <c r="C60" s="100">
        <v>28554106</v>
      </c>
      <c r="D60" s="96">
        <v>7688832</v>
      </c>
    </row>
    <row r="61" spans="1:4" s="1" customFormat="1" ht="24" customHeight="1" x14ac:dyDescent="0.2">
      <c r="A61" s="103" t="s">
        <v>60</v>
      </c>
      <c r="B61" s="97" t="s">
        <v>130</v>
      </c>
      <c r="C61" s="113">
        <v>622</v>
      </c>
      <c r="D61" s="98" t="s">
        <v>60</v>
      </c>
    </row>
    <row r="62" spans="1:4" s="1" customFormat="1" ht="24" customHeight="1" x14ac:dyDescent="0.2">
      <c r="A62" s="96">
        <v>19895838</v>
      </c>
      <c r="B62" s="97" t="s">
        <v>183</v>
      </c>
      <c r="C62" s="100">
        <v>71526536</v>
      </c>
      <c r="D62" s="96">
        <v>28798918</v>
      </c>
    </row>
    <row r="63" spans="1:4" s="1" customFormat="1" ht="24" customHeight="1" x14ac:dyDescent="0.2">
      <c r="A63" s="96">
        <v>41199513</v>
      </c>
      <c r="B63" s="97" t="s">
        <v>308</v>
      </c>
      <c r="C63" s="113">
        <v>68962227</v>
      </c>
      <c r="D63" s="96">
        <v>22172364</v>
      </c>
    </row>
    <row r="64" spans="1:4" s="1" customFormat="1" ht="24" customHeight="1" x14ac:dyDescent="0.2">
      <c r="A64" s="96">
        <v>1055406</v>
      </c>
      <c r="B64" s="97" t="s">
        <v>139</v>
      </c>
      <c r="C64" s="113">
        <v>4260274</v>
      </c>
      <c r="D64" s="96">
        <v>1499496</v>
      </c>
    </row>
    <row r="65" spans="1:4" s="1" customFormat="1" ht="24" customHeight="1" x14ac:dyDescent="0.2">
      <c r="A65" s="96">
        <v>50000</v>
      </c>
      <c r="B65" s="97" t="s">
        <v>140</v>
      </c>
      <c r="C65" s="113">
        <v>352000</v>
      </c>
      <c r="D65" s="96">
        <v>52000</v>
      </c>
    </row>
    <row r="66" spans="1:4" s="1" customFormat="1" ht="24" customHeight="1" x14ac:dyDescent="0.2">
      <c r="A66" s="99">
        <v>40810</v>
      </c>
      <c r="B66" s="97" t="s">
        <v>141</v>
      </c>
      <c r="C66" s="113">
        <v>5009190</v>
      </c>
      <c r="D66" s="113">
        <v>971000</v>
      </c>
    </row>
    <row r="67" spans="1:4" s="1" customFormat="1" ht="24" customHeight="1" x14ac:dyDescent="0.2">
      <c r="A67" s="99">
        <v>319107</v>
      </c>
      <c r="B67" s="97" t="s">
        <v>175</v>
      </c>
      <c r="C67" s="113">
        <v>2367088</v>
      </c>
      <c r="D67" s="113">
        <v>469726</v>
      </c>
    </row>
    <row r="68" spans="1:4" s="1" customFormat="1" ht="24" customHeight="1" x14ac:dyDescent="0.2">
      <c r="A68" s="99">
        <v>60000</v>
      </c>
      <c r="B68" s="97" t="s">
        <v>143</v>
      </c>
      <c r="C68" s="113">
        <v>4108000</v>
      </c>
      <c r="D68" s="113">
        <v>60000</v>
      </c>
    </row>
    <row r="69" spans="1:4" s="1" customFormat="1" ht="24" customHeight="1" x14ac:dyDescent="0.2">
      <c r="A69" s="96">
        <v>371110</v>
      </c>
      <c r="B69" s="97" t="s">
        <v>144</v>
      </c>
      <c r="C69" s="113">
        <v>5231124</v>
      </c>
      <c r="D69" s="100">
        <v>344870</v>
      </c>
    </row>
    <row r="70" spans="1:4" s="1" customFormat="1" ht="24" customHeight="1" x14ac:dyDescent="0.2">
      <c r="A70" s="96">
        <v>65231045</v>
      </c>
      <c r="B70" s="97" t="s">
        <v>311</v>
      </c>
      <c r="C70" s="113">
        <v>298688208</v>
      </c>
      <c r="D70" s="100">
        <v>125935152</v>
      </c>
    </row>
    <row r="71" spans="1:4" s="1" customFormat="1" ht="24" customHeight="1" x14ac:dyDescent="0.2">
      <c r="A71" s="96">
        <v>22783747</v>
      </c>
      <c r="B71" s="97" t="s">
        <v>145</v>
      </c>
      <c r="C71" s="113">
        <v>141333621</v>
      </c>
      <c r="D71" s="100">
        <v>52589229</v>
      </c>
    </row>
    <row r="72" spans="1:4" s="1" customFormat="1" ht="24" customHeight="1" x14ac:dyDescent="0.2">
      <c r="A72" s="96">
        <v>726562</v>
      </c>
      <c r="B72" s="97" t="s">
        <v>312</v>
      </c>
      <c r="C72" s="113">
        <v>16471256</v>
      </c>
      <c r="D72" s="100">
        <v>701622</v>
      </c>
    </row>
    <row r="73" spans="1:4" s="1" customFormat="1" ht="24" customHeight="1" x14ac:dyDescent="0.2">
      <c r="A73" s="99">
        <v>14680228</v>
      </c>
      <c r="B73" s="97" t="s">
        <v>147</v>
      </c>
      <c r="C73" s="113">
        <v>71184078</v>
      </c>
      <c r="D73" s="113">
        <v>23717651</v>
      </c>
    </row>
    <row r="74" spans="1:4" s="1" customFormat="1" ht="24" customHeight="1" x14ac:dyDescent="0.2">
      <c r="A74" s="103" t="s">
        <v>60</v>
      </c>
      <c r="B74" s="97" t="s">
        <v>316</v>
      </c>
      <c r="C74" s="98" t="s">
        <v>60</v>
      </c>
      <c r="D74" s="113">
        <v>248963</v>
      </c>
    </row>
    <row r="75" spans="1:4" s="1" customFormat="1" ht="24" customHeight="1" x14ac:dyDescent="0.2">
      <c r="A75" s="103" t="s">
        <v>60</v>
      </c>
      <c r="B75" s="97" t="s">
        <v>148</v>
      </c>
      <c r="C75" s="98" t="s">
        <v>60</v>
      </c>
      <c r="D75" s="113">
        <v>850961</v>
      </c>
    </row>
    <row r="76" spans="1:4" s="1" customFormat="1" ht="24" customHeight="1" x14ac:dyDescent="0.2">
      <c r="A76" s="99">
        <v>2814956</v>
      </c>
      <c r="B76" s="97" t="s">
        <v>149</v>
      </c>
      <c r="C76" s="113">
        <v>31908103</v>
      </c>
      <c r="D76" s="113">
        <v>5288782</v>
      </c>
    </row>
    <row r="77" spans="1:4" s="1" customFormat="1" ht="24" customHeight="1" x14ac:dyDescent="0.2">
      <c r="A77" s="103" t="s">
        <v>60</v>
      </c>
      <c r="B77" s="97" t="s">
        <v>554</v>
      </c>
      <c r="C77" s="113">
        <v>100</v>
      </c>
      <c r="D77" s="98" t="s">
        <v>60</v>
      </c>
    </row>
    <row r="78" spans="1:4" s="1" customFormat="1" ht="24" customHeight="1" x14ac:dyDescent="0.2">
      <c r="A78" s="103" t="s">
        <v>60</v>
      </c>
      <c r="B78" s="97" t="s">
        <v>200</v>
      </c>
      <c r="C78" s="98" t="s">
        <v>60</v>
      </c>
      <c r="D78" s="113">
        <v>59098809</v>
      </c>
    </row>
    <row r="79" spans="1:4" s="1" customFormat="1" ht="24" customHeight="1" x14ac:dyDescent="0.2">
      <c r="A79" s="103" t="s">
        <v>60</v>
      </c>
      <c r="B79" s="97" t="s">
        <v>365</v>
      </c>
      <c r="C79" s="113">
        <v>33321570</v>
      </c>
      <c r="D79" s="98" t="s">
        <v>60</v>
      </c>
    </row>
    <row r="80" spans="1:4" s="1" customFormat="1" ht="24" customHeight="1" x14ac:dyDescent="0.2">
      <c r="A80" s="117">
        <f>SUM(A9:A36,A56:A79)</f>
        <v>800215567</v>
      </c>
      <c r="B80" s="173" t="s">
        <v>520</v>
      </c>
      <c r="C80" s="119">
        <f>SUM(C9:C31,C32:C79)</f>
        <v>3566579399</v>
      </c>
      <c r="D80" s="119">
        <f>SUM(D9:D31,D32:D79)</f>
        <v>1188134920</v>
      </c>
    </row>
    <row r="81" spans="1:4" s="1" customFormat="1" ht="24" customHeight="1" x14ac:dyDescent="0.2">
      <c r="A81" s="107" t="s">
        <v>60</v>
      </c>
      <c r="B81" s="118" t="s">
        <v>636</v>
      </c>
      <c r="C81" s="119">
        <v>725000000</v>
      </c>
      <c r="D81" s="292" t="s">
        <v>60</v>
      </c>
    </row>
    <row r="82" spans="1:4" s="1" customFormat="1" ht="21.75" customHeight="1" x14ac:dyDescent="0.2">
      <c r="A82" s="386"/>
      <c r="B82" s="386"/>
      <c r="C82" s="386"/>
      <c r="D82" s="386"/>
    </row>
    <row r="83" spans="1:4" s="1" customFormat="1" ht="18" customHeight="1" x14ac:dyDescent="0.2">
      <c r="A83" s="385"/>
      <c r="B83" s="385"/>
      <c r="C83" s="385"/>
      <c r="D83" s="385"/>
    </row>
    <row r="84" spans="1:4" s="1" customFormat="1" ht="16.5" customHeight="1" x14ac:dyDescent="0.2">
      <c r="A84"/>
      <c r="B84" s="239" t="s">
        <v>637</v>
      </c>
      <c r="C84"/>
      <c r="D84"/>
    </row>
    <row r="85" spans="1:4" s="1" customFormat="1" ht="18" customHeight="1" x14ac:dyDescent="0.2">
      <c r="A85" s="385"/>
      <c r="B85" s="385"/>
      <c r="C85" s="385"/>
      <c r="D85" s="385"/>
    </row>
    <row r="86" spans="1:4" s="1" customFormat="1" x14ac:dyDescent="0.2"/>
    <row r="87" spans="1:4" s="1" customFormat="1" x14ac:dyDescent="0.2"/>
    <row r="88" spans="1:4" s="1" customFormat="1" x14ac:dyDescent="0.2"/>
    <row r="89" spans="1:4" s="1" customFormat="1" x14ac:dyDescent="0.2"/>
    <row r="90" spans="1:4" s="1" customFormat="1" x14ac:dyDescent="0.2"/>
    <row r="91" spans="1:4" s="1" customFormat="1" x14ac:dyDescent="0.2"/>
    <row r="92" spans="1:4" s="1" customFormat="1" x14ac:dyDescent="0.2"/>
    <row r="94" spans="1:4" s="1" customFormat="1" x14ac:dyDescent="0.2"/>
    <row r="95" spans="1:4" s="1" customFormat="1" x14ac:dyDescent="0.2"/>
    <row r="96" spans="1:4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</sheetData>
  <mergeCells count="7">
    <mergeCell ref="A82:D82"/>
    <mergeCell ref="A83:D83"/>
    <mergeCell ref="A85:D85"/>
    <mergeCell ref="C7:C8"/>
    <mergeCell ref="D7:D8"/>
    <mergeCell ref="C54:C55"/>
    <mergeCell ref="D54:D55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8"/>
  <sheetViews>
    <sheetView rightToLeft="1" topLeftCell="A130" workbookViewId="0">
      <selection activeCell="C17" sqref="C17"/>
    </sheetView>
  </sheetViews>
  <sheetFormatPr defaultRowHeight="12.75" x14ac:dyDescent="0.2"/>
  <cols>
    <col min="1" max="1" width="13" customWidth="1"/>
    <col min="2" max="2" width="3.5703125" customWidth="1"/>
    <col min="3" max="3" width="52" customWidth="1"/>
    <col min="4" max="4" width="15" customWidth="1"/>
    <col min="5" max="5" width="14.140625" customWidth="1"/>
  </cols>
  <sheetData>
    <row r="1" spans="1:5" s="1" customFormat="1" ht="23.25" x14ac:dyDescent="0.2">
      <c r="A1" s="81" t="s">
        <v>552</v>
      </c>
      <c r="B1" s="82"/>
      <c r="C1" s="82"/>
      <c r="D1" s="82"/>
      <c r="E1" s="82"/>
    </row>
    <row r="2" spans="1:5" s="1" customFormat="1" ht="20.25" customHeight="1" x14ac:dyDescent="0.2">
      <c r="A2" s="83" t="s">
        <v>553</v>
      </c>
      <c r="B2" s="120"/>
      <c r="C2" s="120"/>
      <c r="D2" s="120"/>
      <c r="E2" s="120"/>
    </row>
    <row r="3" spans="1:5" s="1" customFormat="1" ht="20.25" customHeight="1" x14ac:dyDescent="0.2">
      <c r="A3" s="83" t="s">
        <v>280</v>
      </c>
      <c r="B3" s="120"/>
      <c r="C3" s="120"/>
      <c r="D3" s="120"/>
      <c r="E3" s="120"/>
    </row>
    <row r="4" spans="1:5" s="1" customFormat="1" ht="16.5" customHeight="1" x14ac:dyDescent="0.2">
      <c r="A4" s="82"/>
      <c r="B4" s="121"/>
      <c r="C4" s="82"/>
      <c r="D4" s="82"/>
      <c r="E4" s="81" t="s">
        <v>97</v>
      </c>
    </row>
    <row r="5" spans="1:5" s="1" customFormat="1" ht="20.25" customHeight="1" x14ac:dyDescent="0.2">
      <c r="A5" s="146" t="s">
        <v>2</v>
      </c>
      <c r="B5" s="122"/>
      <c r="C5" s="123"/>
      <c r="D5" s="295" t="s">
        <v>93</v>
      </c>
      <c r="E5" s="296"/>
    </row>
    <row r="6" spans="1:5" s="1" customFormat="1" ht="20.25" customHeight="1" x14ac:dyDescent="0.2">
      <c r="A6" s="150" t="s">
        <v>63</v>
      </c>
      <c r="B6" s="42" t="s">
        <v>3</v>
      </c>
      <c r="C6" s="333"/>
      <c r="D6" s="380" t="s">
        <v>269</v>
      </c>
      <c r="E6" s="380" t="s">
        <v>2</v>
      </c>
    </row>
    <row r="7" spans="1:5" s="1" customFormat="1" ht="20.25" customHeight="1" x14ac:dyDescent="0.2">
      <c r="A7" s="152">
        <v>2007</v>
      </c>
      <c r="B7" s="126"/>
      <c r="C7" s="127"/>
      <c r="D7" s="381"/>
      <c r="E7" s="381"/>
    </row>
    <row r="8" spans="1:5" s="1" customFormat="1" ht="21.75" customHeight="1" x14ac:dyDescent="0.2">
      <c r="A8" s="334"/>
      <c r="B8" s="129" t="s">
        <v>7</v>
      </c>
      <c r="C8" s="130" t="s">
        <v>168</v>
      </c>
      <c r="D8" s="334"/>
      <c r="E8" s="334"/>
    </row>
    <row r="9" spans="1:5" s="1" customFormat="1" ht="18" customHeight="1" x14ac:dyDescent="0.2">
      <c r="A9" s="99">
        <v>6654974</v>
      </c>
      <c r="B9" s="39"/>
      <c r="C9" s="131" t="s">
        <v>98</v>
      </c>
      <c r="D9" s="99">
        <v>23110089</v>
      </c>
      <c r="E9" s="99">
        <v>19572000</v>
      </c>
    </row>
    <row r="10" spans="1:5" s="1" customFormat="1" ht="18" customHeight="1" x14ac:dyDescent="0.2">
      <c r="A10" s="99">
        <v>87746</v>
      </c>
      <c r="B10" s="39"/>
      <c r="C10" s="131" t="s">
        <v>100</v>
      </c>
      <c r="D10" s="99">
        <v>53103</v>
      </c>
      <c r="E10" s="99">
        <v>35478</v>
      </c>
    </row>
    <row r="11" spans="1:5" s="1" customFormat="1" ht="18" customHeight="1" x14ac:dyDescent="0.2">
      <c r="A11" s="99">
        <v>22112</v>
      </c>
      <c r="B11" s="39"/>
      <c r="C11" s="131" t="s">
        <v>171</v>
      </c>
      <c r="D11" s="99">
        <v>1109417</v>
      </c>
      <c r="E11" s="99">
        <v>161879</v>
      </c>
    </row>
    <row r="12" spans="1:5" s="1" customFormat="1" ht="18" customHeight="1" x14ac:dyDescent="0.2">
      <c r="A12" s="99">
        <v>73285</v>
      </c>
      <c r="B12" s="39"/>
      <c r="C12" s="131" t="s">
        <v>101</v>
      </c>
      <c r="D12" s="99">
        <v>3907163</v>
      </c>
      <c r="E12" s="99">
        <v>30625</v>
      </c>
    </row>
    <row r="13" spans="1:5" s="1" customFormat="1" ht="18" customHeight="1" x14ac:dyDescent="0.2">
      <c r="A13" s="99">
        <v>1542304</v>
      </c>
      <c r="B13" s="39"/>
      <c r="C13" s="131" t="s">
        <v>102</v>
      </c>
      <c r="D13" s="99">
        <v>8381291</v>
      </c>
      <c r="E13" s="99">
        <v>974951</v>
      </c>
    </row>
    <row r="14" spans="1:5" s="1" customFormat="1" ht="18" customHeight="1" x14ac:dyDescent="0.2">
      <c r="A14" s="99">
        <v>13472078</v>
      </c>
      <c r="B14" s="39"/>
      <c r="C14" s="131" t="s">
        <v>103</v>
      </c>
      <c r="D14" s="99">
        <v>76066692</v>
      </c>
      <c r="E14" s="99">
        <v>3703913</v>
      </c>
    </row>
    <row r="15" spans="1:5" s="1" customFormat="1" ht="18" customHeight="1" x14ac:dyDescent="0.2">
      <c r="A15" s="99">
        <v>34200</v>
      </c>
      <c r="B15" s="39"/>
      <c r="C15" s="131" t="s">
        <v>117</v>
      </c>
      <c r="D15" s="99">
        <v>44687</v>
      </c>
      <c r="E15" s="99">
        <v>39300</v>
      </c>
    </row>
    <row r="16" spans="1:5" s="1" customFormat="1" ht="18" customHeight="1" x14ac:dyDescent="0.2">
      <c r="A16" s="99">
        <v>538189</v>
      </c>
      <c r="B16" s="39"/>
      <c r="C16" s="131" t="s">
        <v>123</v>
      </c>
      <c r="D16" s="99">
        <v>58285</v>
      </c>
      <c r="E16" s="99">
        <v>15380</v>
      </c>
    </row>
    <row r="17" spans="1:5" s="1" customFormat="1" ht="18" customHeight="1" x14ac:dyDescent="0.2">
      <c r="A17" s="99">
        <v>50000</v>
      </c>
      <c r="B17" s="39"/>
      <c r="C17" s="131" t="s">
        <v>140</v>
      </c>
      <c r="D17" s="99">
        <v>352000</v>
      </c>
      <c r="E17" s="99">
        <v>52000</v>
      </c>
    </row>
    <row r="18" spans="1:5" s="1" customFormat="1" ht="18" customHeight="1" x14ac:dyDescent="0.2">
      <c r="A18" s="99">
        <v>40810</v>
      </c>
      <c r="B18" s="39"/>
      <c r="C18" s="131" t="s">
        <v>141</v>
      </c>
      <c r="D18" s="99">
        <v>5009190</v>
      </c>
      <c r="E18" s="99">
        <v>971000</v>
      </c>
    </row>
    <row r="19" spans="1:5" s="1" customFormat="1" ht="18" customHeight="1" x14ac:dyDescent="0.2">
      <c r="A19" s="99">
        <v>60000</v>
      </c>
      <c r="B19" s="39"/>
      <c r="C19" s="131" t="s">
        <v>143</v>
      </c>
      <c r="D19" s="99">
        <v>4108000</v>
      </c>
      <c r="E19" s="99">
        <v>60000</v>
      </c>
    </row>
    <row r="20" spans="1:5" s="1" customFormat="1" ht="18" customHeight="1" x14ac:dyDescent="0.2">
      <c r="A20" s="99">
        <v>65231045</v>
      </c>
      <c r="B20" s="39"/>
      <c r="C20" s="131" t="s">
        <v>311</v>
      </c>
      <c r="D20" s="99">
        <v>298688208</v>
      </c>
      <c r="E20" s="99">
        <v>125935152</v>
      </c>
    </row>
    <row r="21" spans="1:5" s="1" customFormat="1" ht="18" customHeight="1" x14ac:dyDescent="0.2">
      <c r="A21" s="103" t="s">
        <v>60</v>
      </c>
      <c r="B21" s="39"/>
      <c r="C21" s="131" t="s">
        <v>316</v>
      </c>
      <c r="D21" s="103" t="s">
        <v>60</v>
      </c>
      <c r="E21" s="99">
        <v>248963</v>
      </c>
    </row>
    <row r="22" spans="1:5" s="1" customFormat="1" ht="18" customHeight="1" x14ac:dyDescent="0.2">
      <c r="A22" s="103" t="s">
        <v>60</v>
      </c>
      <c r="B22" s="39"/>
      <c r="C22" s="131" t="s">
        <v>554</v>
      </c>
      <c r="D22" s="99">
        <v>100</v>
      </c>
      <c r="E22" s="103" t="s">
        <v>60</v>
      </c>
    </row>
    <row r="23" spans="1:5" s="1" customFormat="1" ht="18" customHeight="1" x14ac:dyDescent="0.2">
      <c r="A23" s="103" t="s">
        <v>60</v>
      </c>
      <c r="B23" s="39"/>
      <c r="C23" s="131" t="s">
        <v>555</v>
      </c>
      <c r="D23" s="99">
        <v>33321570</v>
      </c>
      <c r="E23" s="103" t="s">
        <v>60</v>
      </c>
    </row>
    <row r="24" spans="1:5" s="1" customFormat="1" ht="21.75" customHeight="1" x14ac:dyDescent="0.2">
      <c r="A24" s="298">
        <f>SUM(A9:A23)</f>
        <v>87806743</v>
      </c>
      <c r="B24" s="133"/>
      <c r="C24" s="143" t="s">
        <v>172</v>
      </c>
      <c r="D24" s="298">
        <f>SUM(D9:D23)</f>
        <v>454209795</v>
      </c>
      <c r="E24" s="298">
        <f>SUM(E9:E23)</f>
        <v>151800641</v>
      </c>
    </row>
    <row r="25" spans="1:5" s="1" customFormat="1" ht="21.75" customHeight="1" x14ac:dyDescent="0.2">
      <c r="A25" s="112"/>
      <c r="B25" s="37" t="s">
        <v>9</v>
      </c>
      <c r="C25" s="130" t="s">
        <v>173</v>
      </c>
      <c r="D25" s="112"/>
      <c r="E25" s="112"/>
    </row>
    <row r="26" spans="1:5" s="1" customFormat="1" ht="18" customHeight="1" x14ac:dyDescent="0.2">
      <c r="A26" s="99">
        <v>5966057</v>
      </c>
      <c r="B26" s="39"/>
      <c r="C26" s="131" t="s">
        <v>104</v>
      </c>
      <c r="D26" s="99">
        <v>7752318</v>
      </c>
      <c r="E26" s="99">
        <v>4323358</v>
      </c>
    </row>
    <row r="27" spans="1:5" s="1" customFormat="1" ht="18" customHeight="1" x14ac:dyDescent="0.2">
      <c r="A27" s="99">
        <v>1991282</v>
      </c>
      <c r="B27" s="39"/>
      <c r="C27" s="131" t="s">
        <v>109</v>
      </c>
      <c r="D27" s="99">
        <v>16278591</v>
      </c>
      <c r="E27" s="99">
        <v>1498625</v>
      </c>
    </row>
    <row r="28" spans="1:5" s="1" customFormat="1" ht="18" customHeight="1" x14ac:dyDescent="0.2">
      <c r="A28" s="99">
        <v>533224</v>
      </c>
      <c r="B28" s="39"/>
      <c r="C28" s="131" t="s">
        <v>119</v>
      </c>
      <c r="D28" s="99">
        <v>732052</v>
      </c>
      <c r="E28" s="99">
        <v>113585</v>
      </c>
    </row>
    <row r="29" spans="1:5" s="1" customFormat="1" ht="18" customHeight="1" x14ac:dyDescent="0.2">
      <c r="A29" s="99">
        <v>319107</v>
      </c>
      <c r="B29" s="39"/>
      <c r="C29" s="131" t="s">
        <v>142</v>
      </c>
      <c r="D29" s="99">
        <v>2367088</v>
      </c>
      <c r="E29" s="99">
        <v>469726</v>
      </c>
    </row>
    <row r="30" spans="1:5" s="1" customFormat="1" ht="18" customHeight="1" x14ac:dyDescent="0.2">
      <c r="A30" s="298">
        <f>SUM(A26:A29)</f>
        <v>8809670</v>
      </c>
      <c r="B30" s="133"/>
      <c r="C30" s="143" t="s">
        <v>176</v>
      </c>
      <c r="D30" s="298">
        <f>SUM(D26:D29)</f>
        <v>27130049</v>
      </c>
      <c r="E30" s="298">
        <f>SUM(E26:E29)</f>
        <v>6405294</v>
      </c>
    </row>
    <row r="31" spans="1:5" s="1" customFormat="1" ht="18" customHeight="1" x14ac:dyDescent="0.2">
      <c r="A31" s="112"/>
      <c r="B31" s="37" t="s">
        <v>10</v>
      </c>
      <c r="C31" s="130" t="s">
        <v>180</v>
      </c>
      <c r="D31" s="112"/>
      <c r="E31" s="112"/>
    </row>
    <row r="32" spans="1:5" s="1" customFormat="1" ht="18" customHeight="1" x14ac:dyDescent="0.2">
      <c r="A32" s="99">
        <v>40063791</v>
      </c>
      <c r="B32" s="39"/>
      <c r="C32" s="134" t="s">
        <v>111</v>
      </c>
      <c r="D32" s="99">
        <v>148483001</v>
      </c>
      <c r="E32" s="99">
        <v>47498732</v>
      </c>
    </row>
    <row r="33" spans="1:5" s="1" customFormat="1" ht="18" customHeight="1" x14ac:dyDescent="0.2">
      <c r="A33" s="99">
        <v>6936452</v>
      </c>
      <c r="B33" s="39"/>
      <c r="C33" s="134" t="s">
        <v>126</v>
      </c>
      <c r="D33" s="99">
        <v>33800460</v>
      </c>
      <c r="E33" s="99">
        <v>10068489</v>
      </c>
    </row>
    <row r="34" spans="1:5" s="1" customFormat="1" ht="18" customHeight="1" x14ac:dyDescent="0.2">
      <c r="A34" s="103" t="s">
        <v>60</v>
      </c>
      <c r="B34" s="39"/>
      <c r="C34" s="131" t="s">
        <v>130</v>
      </c>
      <c r="D34" s="99">
        <v>622</v>
      </c>
      <c r="E34" s="103" t="s">
        <v>60</v>
      </c>
    </row>
    <row r="35" spans="1:5" s="1" customFormat="1" ht="18" customHeight="1" x14ac:dyDescent="0.2">
      <c r="A35" s="99">
        <v>19895838</v>
      </c>
      <c r="B35" s="39"/>
      <c r="C35" s="131" t="s">
        <v>183</v>
      </c>
      <c r="D35" s="99">
        <v>71526536</v>
      </c>
      <c r="E35" s="99">
        <v>28798918</v>
      </c>
    </row>
    <row r="36" spans="1:5" s="1" customFormat="1" ht="18" customHeight="1" x14ac:dyDescent="0.2">
      <c r="A36" s="99">
        <v>726562</v>
      </c>
      <c r="B36" s="39"/>
      <c r="C36" s="131" t="s">
        <v>312</v>
      </c>
      <c r="D36" s="99">
        <v>16471256</v>
      </c>
      <c r="E36" s="99">
        <v>701622</v>
      </c>
    </row>
    <row r="37" spans="1:5" s="1" customFormat="1" ht="18" customHeight="1" x14ac:dyDescent="0.2">
      <c r="A37" s="99">
        <v>13349766</v>
      </c>
      <c r="B37" s="39"/>
      <c r="C37" s="131" t="s">
        <v>333</v>
      </c>
      <c r="D37" s="99">
        <v>60888226</v>
      </c>
      <c r="E37" s="99">
        <v>21971775</v>
      </c>
    </row>
    <row r="38" spans="1:5" s="1" customFormat="1" ht="18" customHeight="1" x14ac:dyDescent="0.2">
      <c r="A38" s="299">
        <f>SUM(A32:A37)</f>
        <v>80972409</v>
      </c>
      <c r="B38" s="133"/>
      <c r="C38" s="335" t="s">
        <v>187</v>
      </c>
      <c r="D38" s="299">
        <f>SUM(D32:D37)</f>
        <v>331170101</v>
      </c>
      <c r="E38" s="299">
        <f>SUM(E32:E37)</f>
        <v>109039536</v>
      </c>
    </row>
    <row r="39" spans="1:5" s="1" customFormat="1" ht="18" customHeight="1" x14ac:dyDescent="0.2">
      <c r="A39" s="112"/>
      <c r="B39" s="129" t="s">
        <v>12</v>
      </c>
      <c r="C39" s="130" t="s">
        <v>188</v>
      </c>
      <c r="D39" s="112"/>
      <c r="E39" s="112"/>
    </row>
    <row r="40" spans="1:5" s="1" customFormat="1" ht="18" customHeight="1" x14ac:dyDescent="0.2">
      <c r="A40" s="99">
        <v>14337248</v>
      </c>
      <c r="B40" s="39"/>
      <c r="C40" s="131" t="s">
        <v>110</v>
      </c>
      <c r="D40" s="99">
        <v>132176127</v>
      </c>
      <c r="E40" s="99">
        <v>19693659</v>
      </c>
    </row>
    <row r="41" spans="1:5" s="1" customFormat="1" ht="18" customHeight="1" x14ac:dyDescent="0.2">
      <c r="A41" s="299">
        <f>SUM(A39:A40)</f>
        <v>14337248</v>
      </c>
      <c r="B41" s="133"/>
      <c r="C41" s="335" t="s">
        <v>189</v>
      </c>
      <c r="D41" s="299">
        <f>SUM(D39:D40)</f>
        <v>132176127</v>
      </c>
      <c r="E41" s="299">
        <f>SUM(E39:E40)</f>
        <v>19693659</v>
      </c>
    </row>
    <row r="42" spans="1:5" s="1" customFormat="1" ht="18" customHeight="1" x14ac:dyDescent="0.2"/>
    <row r="43" spans="1:5" s="1" customFormat="1" ht="18" customHeight="1" x14ac:dyDescent="0.2">
      <c r="C43" s="137" t="s">
        <v>556</v>
      </c>
    </row>
    <row r="44" spans="1:5" s="1" customFormat="1" ht="21.75" customHeight="1" x14ac:dyDescent="0.2"/>
    <row r="45" spans="1:5" s="1" customFormat="1" ht="21.75" customHeight="1" x14ac:dyDescent="0.2"/>
    <row r="47" spans="1:5" s="1" customFormat="1" ht="21.75" customHeight="1" x14ac:dyDescent="0.2"/>
    <row r="48" spans="1:5" s="1" customFormat="1" ht="21.75" customHeight="1" x14ac:dyDescent="0.2"/>
    <row r="49" spans="1:5" s="1" customFormat="1" ht="20.25" customHeight="1" x14ac:dyDescent="0.2">
      <c r="A49"/>
      <c r="B49"/>
      <c r="C49"/>
      <c r="D49"/>
      <c r="E49"/>
    </row>
    <row r="50" spans="1:5" s="1" customFormat="1" ht="20.25" customHeight="1" x14ac:dyDescent="0.2">
      <c r="A50"/>
      <c r="B50"/>
      <c r="C50"/>
      <c r="D50"/>
      <c r="E50"/>
    </row>
    <row r="51" spans="1:5" s="1" customFormat="1" ht="20.25" customHeight="1" x14ac:dyDescent="0.2">
      <c r="A51"/>
      <c r="B51"/>
      <c r="C51"/>
      <c r="D51"/>
      <c r="E51"/>
    </row>
    <row r="52" spans="1:5" s="1" customFormat="1" ht="19.5" customHeight="1" x14ac:dyDescent="0.2">
      <c r="A52" s="81" t="s">
        <v>557</v>
      </c>
      <c r="B52" s="82"/>
      <c r="C52" s="82"/>
      <c r="D52" s="82"/>
      <c r="E52" s="82"/>
    </row>
    <row r="53" spans="1:5" s="1" customFormat="1" ht="19.5" customHeight="1" x14ac:dyDescent="0.2">
      <c r="A53" s="138" t="s">
        <v>558</v>
      </c>
      <c r="B53" s="120"/>
      <c r="C53" s="120"/>
      <c r="D53" s="120"/>
      <c r="E53" s="120"/>
    </row>
    <row r="54" spans="1:5" s="1" customFormat="1" ht="20.25" customHeight="1" x14ac:dyDescent="0.2">
      <c r="A54" s="83" t="s">
        <v>280</v>
      </c>
      <c r="B54" s="120"/>
      <c r="C54" s="120"/>
      <c r="D54" s="120"/>
      <c r="E54" s="120"/>
    </row>
    <row r="55" spans="1:5" s="1" customFormat="1" ht="19.5" customHeight="1" x14ac:dyDescent="0.2">
      <c r="A55" s="82"/>
      <c r="B55" s="121"/>
      <c r="C55" s="82"/>
      <c r="D55" s="82"/>
      <c r="E55" s="81" t="s">
        <v>97</v>
      </c>
    </row>
    <row r="56" spans="1:5" s="1" customFormat="1" ht="20.25" customHeight="1" x14ac:dyDescent="0.2">
      <c r="A56" s="146" t="s">
        <v>2</v>
      </c>
      <c r="B56" s="122"/>
      <c r="C56" s="123"/>
      <c r="D56" s="295" t="s">
        <v>93</v>
      </c>
      <c r="E56" s="296"/>
    </row>
    <row r="57" spans="1:5" s="1" customFormat="1" ht="20.25" customHeight="1" x14ac:dyDescent="0.2">
      <c r="A57" s="150" t="s">
        <v>63</v>
      </c>
      <c r="B57" s="42" t="s">
        <v>3</v>
      </c>
      <c r="C57" s="333"/>
      <c r="D57" s="380" t="s">
        <v>269</v>
      </c>
      <c r="E57" s="380" t="s">
        <v>2</v>
      </c>
    </row>
    <row r="58" spans="1:5" s="1" customFormat="1" ht="20.25" customHeight="1" x14ac:dyDescent="0.2">
      <c r="A58" s="152">
        <v>2007</v>
      </c>
      <c r="B58" s="126"/>
      <c r="C58" s="127"/>
      <c r="D58" s="381"/>
      <c r="E58" s="381"/>
    </row>
    <row r="59" spans="1:5" s="1" customFormat="1" ht="20.25" customHeight="1" x14ac:dyDescent="0.2">
      <c r="A59" s="112"/>
      <c r="B59" s="37" t="s">
        <v>14</v>
      </c>
      <c r="C59" s="130" t="s">
        <v>190</v>
      </c>
      <c r="D59" s="112"/>
      <c r="E59" s="112"/>
    </row>
    <row r="60" spans="1:5" s="1" customFormat="1" ht="18.75" customHeight="1" x14ac:dyDescent="0.2">
      <c r="A60" s="99">
        <v>589940</v>
      </c>
      <c r="B60" s="39"/>
      <c r="C60" s="131" t="s">
        <v>112</v>
      </c>
      <c r="D60" s="99">
        <v>8590293</v>
      </c>
      <c r="E60" s="99">
        <v>778800</v>
      </c>
    </row>
    <row r="61" spans="1:5" s="1" customFormat="1" ht="18.75" customHeight="1" x14ac:dyDescent="0.2">
      <c r="A61" s="99">
        <v>607009</v>
      </c>
      <c r="B61" s="39"/>
      <c r="C61" s="131" t="s">
        <v>124</v>
      </c>
      <c r="D61" s="99">
        <v>938230</v>
      </c>
      <c r="E61" s="99">
        <v>540233</v>
      </c>
    </row>
    <row r="62" spans="1:5" s="1" customFormat="1" ht="18.75" customHeight="1" x14ac:dyDescent="0.2">
      <c r="A62" s="99">
        <v>1330462</v>
      </c>
      <c r="B62" s="39"/>
      <c r="C62" s="131" t="s">
        <v>192</v>
      </c>
      <c r="D62" s="99">
        <v>10295852</v>
      </c>
      <c r="E62" s="99">
        <v>1745876</v>
      </c>
    </row>
    <row r="63" spans="1:5" s="1" customFormat="1" ht="24" customHeight="1" x14ac:dyDescent="0.2">
      <c r="A63" s="299">
        <f>SUM(A60:A62)</f>
        <v>2527411</v>
      </c>
      <c r="B63" s="133"/>
      <c r="C63" s="335" t="s">
        <v>193</v>
      </c>
      <c r="D63" s="299">
        <f>SUM(D60:D62)</f>
        <v>19824375</v>
      </c>
      <c r="E63" s="299">
        <f>SUM(E60:E62)</f>
        <v>3064909</v>
      </c>
    </row>
    <row r="64" spans="1:5" s="1" customFormat="1" ht="18.75" customHeight="1" x14ac:dyDescent="0.2">
      <c r="A64" s="265"/>
      <c r="B64" s="37" t="s">
        <v>19</v>
      </c>
      <c r="C64" s="336" t="s">
        <v>194</v>
      </c>
      <c r="D64" s="265"/>
      <c r="E64" s="265"/>
    </row>
    <row r="65" spans="1:5" s="1" customFormat="1" ht="20.25" customHeight="1" x14ac:dyDescent="0.2">
      <c r="A65" s="99">
        <v>61486527</v>
      </c>
      <c r="B65" s="39"/>
      <c r="C65" s="131" t="s">
        <v>98</v>
      </c>
      <c r="D65" s="99">
        <v>403150841</v>
      </c>
      <c r="E65" s="99">
        <v>130411187</v>
      </c>
    </row>
    <row r="66" spans="1:5" s="1" customFormat="1" ht="20.25" customHeight="1" x14ac:dyDescent="0.2">
      <c r="A66" s="99">
        <v>16684795</v>
      </c>
      <c r="B66" s="39"/>
      <c r="C66" s="131" t="s">
        <v>559</v>
      </c>
      <c r="D66" s="99">
        <v>99308372</v>
      </c>
      <c r="E66" s="99">
        <v>27937355</v>
      </c>
    </row>
    <row r="67" spans="1:5" s="1" customFormat="1" ht="20.25" customHeight="1" x14ac:dyDescent="0.2">
      <c r="A67" s="99">
        <v>49508866</v>
      </c>
      <c r="B67" s="39"/>
      <c r="C67" s="131" t="s">
        <v>560</v>
      </c>
      <c r="D67" s="99">
        <v>177691008</v>
      </c>
      <c r="E67" s="99">
        <v>26858</v>
      </c>
    </row>
    <row r="68" spans="1:5" s="1" customFormat="1" ht="20.25" customHeight="1" x14ac:dyDescent="0.2">
      <c r="A68" s="99">
        <v>68690646</v>
      </c>
      <c r="B68" s="39"/>
      <c r="C68" s="131" t="s">
        <v>561</v>
      </c>
      <c r="D68" s="99">
        <v>172023608</v>
      </c>
      <c r="E68" s="99">
        <v>84229933</v>
      </c>
    </row>
    <row r="69" spans="1:5" s="1" customFormat="1" ht="20.25" customHeight="1" x14ac:dyDescent="0.2">
      <c r="A69" s="99">
        <v>17157200</v>
      </c>
      <c r="B69" s="39"/>
      <c r="C69" s="131" t="s">
        <v>348</v>
      </c>
      <c r="D69" s="99">
        <v>105256365</v>
      </c>
      <c r="E69" s="99">
        <v>40398830</v>
      </c>
    </row>
    <row r="70" spans="1:5" s="1" customFormat="1" ht="20.25" customHeight="1" x14ac:dyDescent="0.2">
      <c r="A70" s="99">
        <v>10473176</v>
      </c>
      <c r="B70" s="38"/>
      <c r="C70" s="131" t="s">
        <v>118</v>
      </c>
      <c r="D70" s="99">
        <v>65903063</v>
      </c>
      <c r="E70" s="99">
        <v>13464327</v>
      </c>
    </row>
    <row r="71" spans="1:5" s="1" customFormat="1" ht="20.25" customHeight="1" x14ac:dyDescent="0.2">
      <c r="A71" s="99">
        <v>4615101</v>
      </c>
      <c r="B71" s="38"/>
      <c r="C71" s="131" t="s">
        <v>125</v>
      </c>
      <c r="D71" s="99">
        <v>74978026</v>
      </c>
      <c r="E71" s="99">
        <v>38029628</v>
      </c>
    </row>
    <row r="72" spans="1:5" s="1" customFormat="1" ht="20.25" customHeight="1" x14ac:dyDescent="0.2">
      <c r="A72" s="99">
        <v>2790692</v>
      </c>
      <c r="B72" s="38"/>
      <c r="C72" s="131" t="s">
        <v>148</v>
      </c>
      <c r="D72" s="99">
        <v>7912131</v>
      </c>
      <c r="E72" s="99">
        <v>850961</v>
      </c>
    </row>
    <row r="73" spans="1:5" s="1" customFormat="1" ht="20.25" customHeight="1" x14ac:dyDescent="0.2">
      <c r="A73" s="103" t="s">
        <v>60</v>
      </c>
      <c r="B73" s="38"/>
      <c r="C73" s="131" t="s">
        <v>200</v>
      </c>
      <c r="D73" s="103" t="s">
        <v>60</v>
      </c>
      <c r="E73" s="99">
        <v>59098809</v>
      </c>
    </row>
    <row r="74" spans="1:5" s="1" customFormat="1" ht="20.25" customHeight="1" x14ac:dyDescent="0.2">
      <c r="A74" s="298">
        <f>SUM(A65:A73)</f>
        <v>231407003</v>
      </c>
      <c r="B74" s="337"/>
      <c r="C74" s="143" t="s">
        <v>201</v>
      </c>
      <c r="D74" s="298">
        <f>SUM(D65:D73)</f>
        <v>1106223414</v>
      </c>
      <c r="E74" s="298">
        <f>SUM(E65:E73)</f>
        <v>394447888</v>
      </c>
    </row>
    <row r="75" spans="1:5" s="1" customFormat="1" ht="24" customHeight="1" x14ac:dyDescent="0.2">
      <c r="A75" s="112"/>
      <c r="B75" s="37" t="s">
        <v>69</v>
      </c>
      <c r="C75" s="338" t="s">
        <v>562</v>
      </c>
      <c r="D75" s="112"/>
      <c r="E75" s="112"/>
    </row>
    <row r="76" spans="1:5" s="1" customFormat="1" ht="18" customHeight="1" x14ac:dyDescent="0.2">
      <c r="A76" s="99">
        <v>654569</v>
      </c>
      <c r="B76" s="39"/>
      <c r="C76" s="131" t="s">
        <v>350</v>
      </c>
      <c r="D76" s="99">
        <v>983023</v>
      </c>
      <c r="E76" s="99">
        <v>186128</v>
      </c>
    </row>
    <row r="77" spans="1:5" s="1" customFormat="1" ht="18" customHeight="1" x14ac:dyDescent="0.2">
      <c r="A77" s="99">
        <v>2421457</v>
      </c>
      <c r="B77" s="39"/>
      <c r="C77" s="131" t="s">
        <v>105</v>
      </c>
      <c r="D77" s="99">
        <v>34120303</v>
      </c>
      <c r="E77" s="99">
        <v>5623566</v>
      </c>
    </row>
    <row r="78" spans="1:5" s="1" customFormat="1" ht="18" customHeight="1" x14ac:dyDescent="0.2">
      <c r="A78" s="99">
        <v>2893468</v>
      </c>
      <c r="B78" s="39"/>
      <c r="C78" s="131" t="s">
        <v>204</v>
      </c>
      <c r="D78" s="99">
        <v>32874243</v>
      </c>
      <c r="E78" s="99">
        <v>3429875</v>
      </c>
    </row>
    <row r="79" spans="1:5" s="1" customFormat="1" ht="18" customHeight="1" x14ac:dyDescent="0.2">
      <c r="A79" s="99">
        <v>5395774</v>
      </c>
      <c r="B79" s="39"/>
      <c r="C79" s="131" t="s">
        <v>129</v>
      </c>
      <c r="D79" s="99">
        <v>28554106</v>
      </c>
      <c r="E79" s="99">
        <v>7688832</v>
      </c>
    </row>
    <row r="80" spans="1:5" s="1" customFormat="1" ht="18" customHeight="1" x14ac:dyDescent="0.2">
      <c r="A80" s="99">
        <v>1055406</v>
      </c>
      <c r="B80" s="39"/>
      <c r="C80" s="131" t="s">
        <v>139</v>
      </c>
      <c r="D80" s="99">
        <v>4260274</v>
      </c>
      <c r="E80" s="99">
        <v>1499496</v>
      </c>
    </row>
    <row r="81" spans="1:5" s="1" customFormat="1" ht="18.75" customHeight="1" x14ac:dyDescent="0.2">
      <c r="A81" s="99">
        <v>371110</v>
      </c>
      <c r="B81" s="39"/>
      <c r="C81" s="131" t="s">
        <v>563</v>
      </c>
      <c r="D81" s="99">
        <v>5231124</v>
      </c>
      <c r="E81" s="99">
        <v>344870</v>
      </c>
    </row>
    <row r="82" spans="1:5" s="1" customFormat="1" ht="21" customHeight="1" x14ac:dyDescent="0.2">
      <c r="A82" s="299">
        <f>SUM(A76:A81)</f>
        <v>12791784</v>
      </c>
      <c r="B82" s="133"/>
      <c r="C82" s="335" t="s">
        <v>205</v>
      </c>
      <c r="D82" s="299">
        <f>SUM(D76:D81)</f>
        <v>106023073</v>
      </c>
      <c r="E82" s="299">
        <f>SUM(E76:E81)</f>
        <v>18772767</v>
      </c>
    </row>
    <row r="83" spans="1:5" s="1" customFormat="1" ht="19.5" customHeight="1" x14ac:dyDescent="0.2">
      <c r="A83" s="112"/>
      <c r="B83" s="37" t="s">
        <v>20</v>
      </c>
      <c r="C83" s="130" t="s">
        <v>206</v>
      </c>
      <c r="D83" s="112"/>
      <c r="E83" s="112"/>
    </row>
    <row r="84" spans="1:5" s="1" customFormat="1" ht="19.5" customHeight="1" x14ac:dyDescent="0.2">
      <c r="A84" s="99">
        <v>870496</v>
      </c>
      <c r="B84" s="39"/>
      <c r="C84" s="131" t="s">
        <v>107</v>
      </c>
      <c r="D84" s="99">
        <v>248736338</v>
      </c>
      <c r="E84" s="99">
        <v>194026</v>
      </c>
    </row>
    <row r="85" spans="1:5" s="1" customFormat="1" ht="19.5" customHeight="1" x14ac:dyDescent="0.2">
      <c r="A85" s="99">
        <v>21011253</v>
      </c>
      <c r="B85" s="38"/>
      <c r="C85" s="131" t="s">
        <v>564</v>
      </c>
      <c r="D85" s="99">
        <v>40755955</v>
      </c>
      <c r="E85" s="99">
        <v>15748434</v>
      </c>
    </row>
    <row r="86" spans="1:5" s="1" customFormat="1" ht="19.5" customHeight="1" x14ac:dyDescent="0.2">
      <c r="A86" s="299">
        <f>SUM(A84:A85)</f>
        <v>21881749</v>
      </c>
      <c r="B86" s="133"/>
      <c r="C86" s="339" t="s">
        <v>209</v>
      </c>
      <c r="D86" s="299">
        <f>SUM(D84:D85)</f>
        <v>289492293</v>
      </c>
      <c r="E86" s="299">
        <f>SUM(E84:E85)</f>
        <v>15942460</v>
      </c>
    </row>
    <row r="87" spans="1:5" s="1" customFormat="1" ht="20.25" customHeight="1" x14ac:dyDescent="0.2">
      <c r="A87" s="112"/>
      <c r="B87" s="129" t="s">
        <v>22</v>
      </c>
      <c r="C87" s="130" t="s">
        <v>210</v>
      </c>
      <c r="D87" s="112"/>
      <c r="E87" s="112"/>
    </row>
    <row r="88" spans="1:5" s="1" customFormat="1" ht="20.25" customHeight="1" x14ac:dyDescent="0.2">
      <c r="A88" s="99">
        <v>2770949</v>
      </c>
      <c r="B88" s="39"/>
      <c r="C88" s="131" t="s">
        <v>108</v>
      </c>
      <c r="D88" s="99">
        <v>11990868</v>
      </c>
      <c r="E88" s="99">
        <v>6389025</v>
      </c>
    </row>
    <row r="89" spans="1:5" s="1" customFormat="1" ht="20.25" customHeight="1" x14ac:dyDescent="0.2">
      <c r="A89" s="99">
        <v>2814956</v>
      </c>
      <c r="B89" s="39"/>
      <c r="C89" s="131" t="s">
        <v>149</v>
      </c>
      <c r="D89" s="99">
        <v>31908103</v>
      </c>
      <c r="E89" s="99">
        <v>5288782</v>
      </c>
    </row>
    <row r="90" spans="1:5" s="1" customFormat="1" ht="20.25" customHeight="1" x14ac:dyDescent="0.2">
      <c r="A90" s="299">
        <f>SUM(A88:A89)</f>
        <v>5585905</v>
      </c>
      <c r="B90" s="133"/>
      <c r="C90" s="335" t="s">
        <v>211</v>
      </c>
      <c r="D90" s="299">
        <f>SUM(D88:D89)</f>
        <v>43898971</v>
      </c>
      <c r="E90" s="299">
        <f>SUM(E88:E89)</f>
        <v>11677807</v>
      </c>
    </row>
    <row r="91" spans="1:5" s="1" customFormat="1" ht="21.75" customHeight="1" x14ac:dyDescent="0.2">
      <c r="C91" s="251" t="s">
        <v>565</v>
      </c>
    </row>
    <row r="92" spans="1:5" s="1" customFormat="1" ht="21.75" customHeight="1" x14ac:dyDescent="0.2">
      <c r="C92" s="137"/>
    </row>
    <row r="93" spans="1:5" s="1" customFormat="1" ht="24.75" customHeight="1" x14ac:dyDescent="0.2"/>
    <row r="95" spans="1:5" s="1" customFormat="1" ht="20.25" customHeight="1" x14ac:dyDescent="0.2">
      <c r="A95"/>
      <c r="B95"/>
      <c r="C95"/>
      <c r="D95"/>
      <c r="E95"/>
    </row>
    <row r="96" spans="1:5" s="1" customFormat="1" ht="20.25" customHeight="1" x14ac:dyDescent="0.2">
      <c r="A96"/>
      <c r="B96"/>
      <c r="C96"/>
      <c r="D96"/>
      <c r="E96"/>
    </row>
    <row r="97" spans="1:5" s="1" customFormat="1" ht="20.25" customHeight="1" x14ac:dyDescent="0.2">
      <c r="A97"/>
      <c r="B97"/>
      <c r="C97"/>
      <c r="D97"/>
      <c r="E97"/>
    </row>
    <row r="98" spans="1:5" s="1" customFormat="1" ht="20.25" customHeight="1" x14ac:dyDescent="0.2">
      <c r="A98"/>
      <c r="B98"/>
      <c r="C98"/>
      <c r="D98"/>
      <c r="E98"/>
    </row>
    <row r="99" spans="1:5" s="1" customFormat="1" ht="20.25" customHeight="1" x14ac:dyDescent="0.2">
      <c r="A99"/>
      <c r="B99"/>
      <c r="C99"/>
      <c r="D99"/>
      <c r="E99"/>
    </row>
    <row r="100" spans="1:5" s="1" customFormat="1" ht="20.25" customHeight="1" x14ac:dyDescent="0.2">
      <c r="A100" s="81" t="s">
        <v>566</v>
      </c>
      <c r="B100" s="82"/>
      <c r="C100" s="82"/>
      <c r="D100" s="82"/>
      <c r="E100" s="82"/>
    </row>
    <row r="101" spans="1:5" s="1" customFormat="1" ht="19.5" customHeight="1" x14ac:dyDescent="0.2">
      <c r="A101" s="138" t="s">
        <v>558</v>
      </c>
      <c r="B101" s="120"/>
      <c r="C101" s="120"/>
      <c r="D101" s="120"/>
      <c r="E101" s="120"/>
    </row>
    <row r="102" spans="1:5" s="1" customFormat="1" ht="20.25" customHeight="1" x14ac:dyDescent="0.2">
      <c r="A102" s="83" t="s">
        <v>280</v>
      </c>
      <c r="B102" s="120"/>
      <c r="C102" s="120"/>
      <c r="D102" s="120"/>
      <c r="E102" s="120"/>
    </row>
    <row r="103" spans="1:5" s="1" customFormat="1" ht="19.5" customHeight="1" x14ac:dyDescent="0.2">
      <c r="A103" s="82"/>
      <c r="B103" s="121"/>
      <c r="C103" s="82"/>
      <c r="D103" s="82"/>
      <c r="E103" s="81" t="s">
        <v>97</v>
      </c>
    </row>
    <row r="104" spans="1:5" s="1" customFormat="1" ht="19.5" customHeight="1" x14ac:dyDescent="0.2">
      <c r="A104" s="146" t="s">
        <v>2</v>
      </c>
      <c r="B104" s="122"/>
      <c r="C104" s="123"/>
      <c r="D104" s="295" t="s">
        <v>93</v>
      </c>
      <c r="E104" s="296"/>
    </row>
    <row r="105" spans="1:5" s="1" customFormat="1" ht="19.5" customHeight="1" x14ac:dyDescent="0.2">
      <c r="A105" s="150" t="s">
        <v>63</v>
      </c>
      <c r="B105" s="42" t="s">
        <v>3</v>
      </c>
      <c r="C105" s="333"/>
      <c r="D105" s="380" t="s">
        <v>269</v>
      </c>
      <c r="E105" s="380" t="s">
        <v>2</v>
      </c>
    </row>
    <row r="106" spans="1:5" s="55" customFormat="1" ht="20.25" customHeight="1" x14ac:dyDescent="0.2">
      <c r="A106" s="152">
        <v>2007</v>
      </c>
      <c r="B106" s="126"/>
      <c r="C106" s="111"/>
      <c r="D106" s="381"/>
      <c r="E106" s="381"/>
    </row>
    <row r="107" spans="1:5" ht="24" customHeight="1" x14ac:dyDescent="0.2">
      <c r="A107" s="112"/>
      <c r="B107" s="129" t="s">
        <v>23</v>
      </c>
      <c r="C107" s="130" t="s">
        <v>567</v>
      </c>
      <c r="D107" s="112"/>
      <c r="E107" s="112"/>
    </row>
    <row r="108" spans="1:5" ht="24" customHeight="1" x14ac:dyDescent="0.2">
      <c r="A108" s="99">
        <v>1382583</v>
      </c>
      <c r="B108" s="39"/>
      <c r="C108" s="132" t="s">
        <v>568</v>
      </c>
      <c r="D108" s="99">
        <v>9361034</v>
      </c>
      <c r="E108" s="99">
        <v>3363323</v>
      </c>
    </row>
    <row r="109" spans="1:5" ht="24" customHeight="1" x14ac:dyDescent="0.2">
      <c r="A109" s="299">
        <f>SUM(A108)</f>
        <v>1382583</v>
      </c>
      <c r="B109" s="133"/>
      <c r="C109" s="339" t="s">
        <v>569</v>
      </c>
      <c r="D109" s="299">
        <f>SUM(D108)</f>
        <v>9361034</v>
      </c>
      <c r="E109" s="299">
        <f>SUM(E108)</f>
        <v>3363323</v>
      </c>
    </row>
    <row r="110" spans="1:5" ht="24" customHeight="1" x14ac:dyDescent="0.2">
      <c r="A110" s="265"/>
      <c r="B110" s="37" t="s">
        <v>26</v>
      </c>
      <c r="C110" s="336" t="s">
        <v>212</v>
      </c>
      <c r="D110" s="265"/>
      <c r="E110" s="265"/>
    </row>
    <row r="111" spans="1:5" ht="24" customHeight="1" x14ac:dyDescent="0.2">
      <c r="A111" s="99">
        <v>262708644</v>
      </c>
      <c r="B111" s="37"/>
      <c r="C111" s="131" t="s">
        <v>358</v>
      </c>
      <c r="D111" s="99">
        <v>791115370</v>
      </c>
      <c r="E111" s="99">
        <v>369971732</v>
      </c>
    </row>
    <row r="112" spans="1:5" ht="24" customHeight="1" x14ac:dyDescent="0.2">
      <c r="A112" s="99">
        <v>78237</v>
      </c>
      <c r="B112" s="37"/>
      <c r="C112" s="131" t="s">
        <v>214</v>
      </c>
      <c r="D112" s="99">
        <v>954037</v>
      </c>
      <c r="E112" s="99">
        <v>307581</v>
      </c>
    </row>
    <row r="113" spans="1:5" ht="24" customHeight="1" x14ac:dyDescent="0.2">
      <c r="A113" s="99">
        <v>1467624</v>
      </c>
      <c r="B113" s="37"/>
      <c r="C113" s="131" t="s">
        <v>360</v>
      </c>
      <c r="D113" s="99">
        <v>1222376</v>
      </c>
      <c r="E113" s="99">
        <v>496393</v>
      </c>
    </row>
    <row r="114" spans="1:5" ht="24" customHeight="1" x14ac:dyDescent="0.2">
      <c r="A114" s="99">
        <v>2309773</v>
      </c>
      <c r="B114" s="39"/>
      <c r="C114" s="131" t="s">
        <v>361</v>
      </c>
      <c r="D114" s="99">
        <v>34589752</v>
      </c>
      <c r="E114" s="99">
        <v>6233423</v>
      </c>
    </row>
    <row r="115" spans="1:5" ht="24" customHeight="1" x14ac:dyDescent="0.2">
      <c r="A115" s="298">
        <f>SUM(A111:A114)</f>
        <v>266564278</v>
      </c>
      <c r="B115" s="133"/>
      <c r="C115" s="143" t="s">
        <v>216</v>
      </c>
      <c r="D115" s="298">
        <f>SUM(D111:D114)</f>
        <v>827881535</v>
      </c>
      <c r="E115" s="298">
        <f>SUM(E111:E114)</f>
        <v>377009129</v>
      </c>
    </row>
    <row r="116" spans="1:5" ht="24" customHeight="1" x14ac:dyDescent="0.2">
      <c r="A116" s="112"/>
      <c r="B116" s="37" t="s">
        <v>28</v>
      </c>
      <c r="C116" s="130" t="s">
        <v>217</v>
      </c>
      <c r="D116" s="112"/>
      <c r="E116" s="112"/>
    </row>
    <row r="117" spans="1:5" ht="24" customHeight="1" x14ac:dyDescent="0.2">
      <c r="A117" s="99">
        <v>2062260</v>
      </c>
      <c r="B117" s="39"/>
      <c r="C117" s="131" t="s">
        <v>570</v>
      </c>
      <c r="D117" s="99">
        <v>7336208</v>
      </c>
      <c r="E117" s="99">
        <v>1986364</v>
      </c>
    </row>
    <row r="118" spans="1:5" ht="24" customHeight="1" x14ac:dyDescent="0.2">
      <c r="A118" s="99">
        <v>91264</v>
      </c>
      <c r="B118" s="39"/>
      <c r="C118" s="131" t="s">
        <v>571</v>
      </c>
      <c r="D118" s="99">
        <v>717565</v>
      </c>
      <c r="E118" s="103" t="s">
        <v>60</v>
      </c>
    </row>
    <row r="119" spans="1:5" ht="24" customHeight="1" x14ac:dyDescent="0.2">
      <c r="A119" s="103" t="s">
        <v>60</v>
      </c>
      <c r="B119" s="39"/>
      <c r="C119" s="131" t="s">
        <v>572</v>
      </c>
      <c r="D119" s="99">
        <v>4511</v>
      </c>
      <c r="E119" s="103" t="s">
        <v>60</v>
      </c>
    </row>
    <row r="120" spans="1:5" ht="24" customHeight="1" x14ac:dyDescent="0.2">
      <c r="A120" s="99">
        <v>12000</v>
      </c>
      <c r="B120" s="39"/>
      <c r="C120" s="131" t="s">
        <v>573</v>
      </c>
      <c r="D120" s="99">
        <v>834500</v>
      </c>
      <c r="E120" s="99">
        <v>169550</v>
      </c>
    </row>
    <row r="121" spans="1:5" ht="24" customHeight="1" x14ac:dyDescent="0.2">
      <c r="A121" s="99">
        <v>41199513</v>
      </c>
      <c r="B121" s="39"/>
      <c r="C121" s="131" t="s">
        <v>574</v>
      </c>
      <c r="D121" s="99">
        <v>68962227</v>
      </c>
      <c r="E121" s="99">
        <v>22172364</v>
      </c>
    </row>
    <row r="122" spans="1:5" ht="24" customHeight="1" x14ac:dyDescent="0.2">
      <c r="A122" s="99">
        <v>22783747</v>
      </c>
      <c r="B122" s="39"/>
      <c r="C122" s="131" t="s">
        <v>575</v>
      </c>
      <c r="D122" s="99">
        <v>141333621</v>
      </c>
      <c r="E122" s="99">
        <v>52589229</v>
      </c>
    </row>
    <row r="123" spans="1:5" ht="24" customHeight="1" x14ac:dyDescent="0.2">
      <c r="A123" s="299">
        <f>SUM(A117:A122)</f>
        <v>66148784</v>
      </c>
      <c r="B123" s="133"/>
      <c r="C123" s="335" t="s">
        <v>218</v>
      </c>
      <c r="D123" s="299">
        <f>SUM(D117:D122)</f>
        <v>219188632</v>
      </c>
      <c r="E123" s="299">
        <f>SUM(E117:E122)</f>
        <v>76917507</v>
      </c>
    </row>
    <row r="124" spans="1:5" ht="24" customHeight="1" x14ac:dyDescent="0.2">
      <c r="A124" s="299">
        <f>SUM(A24+A30+A38+A41+A63+A74+A82+A86+A90+A109+A115+A123)</f>
        <v>800215567</v>
      </c>
      <c r="B124" s="133"/>
      <c r="C124" s="335" t="s">
        <v>161</v>
      </c>
      <c r="D124" s="299">
        <f>SUM(D24,+D30,+D38,D41,+D63,+D74,+D82,+D86,+D90,+D109,+D115,+D123)</f>
        <v>3566579399</v>
      </c>
      <c r="E124" s="299">
        <f>SUM(E24,+E30,+E38,E41,+E63,+E74,+E82,+E86,+E90,+E109,+E115,+E123)</f>
        <v>1188134920</v>
      </c>
    </row>
    <row r="125" spans="1:5" ht="24" customHeight="1" x14ac:dyDescent="0.2">
      <c r="A125" s="103" t="s">
        <v>60</v>
      </c>
      <c r="B125" s="133"/>
      <c r="C125" s="335" t="s">
        <v>576</v>
      </c>
      <c r="D125" s="299">
        <v>725000000</v>
      </c>
      <c r="E125" s="103" t="s">
        <v>60</v>
      </c>
    </row>
    <row r="126" spans="1:5" s="340" customFormat="1" ht="21" customHeight="1" x14ac:dyDescent="0.2">
      <c r="A126" s="386"/>
      <c r="B126" s="386"/>
      <c r="C126" s="386"/>
      <c r="D126" s="386"/>
      <c r="E126" s="386"/>
    </row>
    <row r="127" spans="1:5" ht="18" customHeight="1" x14ac:dyDescent="0.2">
      <c r="A127" s="385"/>
      <c r="B127" s="385"/>
      <c r="C127" s="385"/>
      <c r="D127" s="385"/>
      <c r="E127" s="385"/>
    </row>
    <row r="128" spans="1:5" ht="18" customHeight="1" x14ac:dyDescent="0.2">
      <c r="A128" s="385"/>
      <c r="B128" s="385"/>
      <c r="C128" s="385"/>
      <c r="D128" s="385"/>
      <c r="E128" s="385"/>
    </row>
    <row r="130" spans="3:3" s="1" customFormat="1" ht="21.75" customHeight="1" x14ac:dyDescent="0.2">
      <c r="C130" s="137" t="s">
        <v>577</v>
      </c>
    </row>
    <row r="147" ht="15" customHeight="1" x14ac:dyDescent="0.2"/>
    <row r="148" ht="20.25" customHeight="1" x14ac:dyDescent="0.2"/>
  </sheetData>
  <mergeCells count="9">
    <mergeCell ref="A126:E126"/>
    <mergeCell ref="A127:E127"/>
    <mergeCell ref="A128:E128"/>
    <mergeCell ref="D6:D7"/>
    <mergeCell ref="E6:E7"/>
    <mergeCell ref="D57:D58"/>
    <mergeCell ref="E57:E58"/>
    <mergeCell ref="D105:D106"/>
    <mergeCell ref="E105:E106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8"/>
  <sheetViews>
    <sheetView rightToLeft="1" workbookViewId="0">
      <selection activeCell="E7" sqref="E7"/>
    </sheetView>
  </sheetViews>
  <sheetFormatPr defaultRowHeight="12.75" x14ac:dyDescent="0.2"/>
  <cols>
    <col min="1" max="1" width="13.7109375" customWidth="1"/>
    <col min="2" max="2" width="33.7109375" style="365" customWidth="1"/>
    <col min="3" max="3" width="14.28515625" customWidth="1"/>
    <col min="4" max="4" width="15.5703125" customWidth="1"/>
    <col min="5" max="5" width="11.85546875" customWidth="1"/>
  </cols>
  <sheetData>
    <row r="1" spans="1:4" ht="21.75" x14ac:dyDescent="0.55000000000000004">
      <c r="A1" s="327" t="s">
        <v>578</v>
      </c>
      <c r="B1" s="341"/>
      <c r="C1" s="301"/>
      <c r="D1" s="301"/>
    </row>
    <row r="2" spans="1:4" s="1" customFormat="1" ht="18.75" customHeight="1" x14ac:dyDescent="0.2">
      <c r="A2" s="84"/>
      <c r="B2" s="83" t="s">
        <v>553</v>
      </c>
      <c r="C2" s="84"/>
      <c r="D2" s="84"/>
    </row>
    <row r="3" spans="1:4" s="1" customFormat="1" ht="18.75" customHeight="1" x14ac:dyDescent="0.2">
      <c r="A3" s="342"/>
      <c r="B3" s="343" t="s">
        <v>579</v>
      </c>
      <c r="C3" s="84"/>
      <c r="D3" s="84"/>
    </row>
    <row r="4" spans="1:4" s="1" customFormat="1" ht="18.75" customHeight="1" x14ac:dyDescent="0.2">
      <c r="A4" s="3"/>
      <c r="B4" s="344"/>
      <c r="C4" s="43"/>
      <c r="D4" s="345" t="s">
        <v>580</v>
      </c>
    </row>
    <row r="5" spans="1:4" s="1" customFormat="1" ht="18.75" customHeight="1" x14ac:dyDescent="0.2">
      <c r="A5" s="346" t="s">
        <v>167</v>
      </c>
      <c r="B5" s="347"/>
      <c r="C5" s="394" t="s">
        <v>93</v>
      </c>
      <c r="D5" s="395"/>
    </row>
    <row r="6" spans="1:4" s="1" customFormat="1" ht="15.75" customHeight="1" x14ac:dyDescent="0.3">
      <c r="A6" s="348" t="s">
        <v>63</v>
      </c>
      <c r="B6" s="349" t="s">
        <v>3</v>
      </c>
      <c r="C6" s="380" t="s">
        <v>4</v>
      </c>
      <c r="D6" s="396" t="s">
        <v>2</v>
      </c>
    </row>
    <row r="7" spans="1:4" s="1" customFormat="1" ht="15.75" customHeight="1" x14ac:dyDescent="0.2">
      <c r="A7" s="350">
        <v>2007</v>
      </c>
      <c r="B7" s="351"/>
      <c r="C7" s="381"/>
      <c r="D7" s="397"/>
    </row>
    <row r="8" spans="1:4" s="1" customFormat="1" ht="20.25" customHeight="1" x14ac:dyDescent="0.2">
      <c r="A8" s="353"/>
      <c r="B8" s="354" t="s">
        <v>581</v>
      </c>
      <c r="C8" s="355"/>
      <c r="D8" s="353"/>
    </row>
    <row r="9" spans="1:4" s="1" customFormat="1" ht="17.25" customHeight="1" x14ac:dyDescent="0.2">
      <c r="A9" s="99">
        <v>429095</v>
      </c>
      <c r="B9" s="356" t="s">
        <v>582</v>
      </c>
      <c r="C9" s="99">
        <v>2604530</v>
      </c>
      <c r="D9" s="99">
        <v>31851</v>
      </c>
    </row>
    <row r="10" spans="1:4" s="1" customFormat="1" ht="17.25" customHeight="1" x14ac:dyDescent="0.2">
      <c r="A10" s="99">
        <v>342540</v>
      </c>
      <c r="B10" s="356" t="s">
        <v>583</v>
      </c>
      <c r="C10" s="99">
        <v>245674007</v>
      </c>
      <c r="D10" s="99">
        <v>22772</v>
      </c>
    </row>
    <row r="11" spans="1:4" s="1" customFormat="1" ht="17.25" customHeight="1" x14ac:dyDescent="0.2">
      <c r="A11" s="99">
        <v>67342</v>
      </c>
      <c r="B11" s="356" t="s">
        <v>584</v>
      </c>
      <c r="C11" s="99">
        <v>1157630</v>
      </c>
      <c r="D11" s="99">
        <v>35108</v>
      </c>
    </row>
    <row r="12" spans="1:4" s="1" customFormat="1" ht="17.25" customHeight="1" x14ac:dyDescent="0.2">
      <c r="A12" s="99">
        <v>3862575</v>
      </c>
      <c r="B12" s="356" t="s">
        <v>585</v>
      </c>
      <c r="C12" s="99">
        <v>11569520</v>
      </c>
      <c r="D12" s="99">
        <v>5761131</v>
      </c>
    </row>
    <row r="13" spans="1:4" s="1" customFormat="1" ht="17.25" customHeight="1" x14ac:dyDescent="0.2">
      <c r="A13" s="99">
        <v>2815923</v>
      </c>
      <c r="B13" s="356" t="s">
        <v>586</v>
      </c>
      <c r="C13" s="99">
        <v>28815596</v>
      </c>
      <c r="D13" s="99">
        <v>5010662</v>
      </c>
    </row>
    <row r="14" spans="1:4" s="1" customFormat="1" ht="17.25" customHeight="1" x14ac:dyDescent="0.2">
      <c r="A14" s="99">
        <v>1107268</v>
      </c>
      <c r="B14" s="356" t="s">
        <v>587</v>
      </c>
      <c r="C14" s="99">
        <v>24565873</v>
      </c>
      <c r="D14" s="99">
        <v>3016079</v>
      </c>
    </row>
    <row r="15" spans="1:4" s="1" customFormat="1" ht="20.25" customHeight="1" x14ac:dyDescent="0.2">
      <c r="A15" s="135">
        <f>SUM(A9:A14)</f>
        <v>8624743</v>
      </c>
      <c r="B15" s="357" t="s">
        <v>588</v>
      </c>
      <c r="C15" s="135">
        <f>SUM(C9:C14)</f>
        <v>314387156</v>
      </c>
      <c r="D15" s="135">
        <f>SUM(D9:D14)</f>
        <v>13877603</v>
      </c>
    </row>
    <row r="16" spans="1:4" s="1" customFormat="1" ht="20.25" customHeight="1" x14ac:dyDescent="0.2">
      <c r="A16" s="99"/>
      <c r="B16" s="354" t="s">
        <v>589</v>
      </c>
      <c r="C16" s="99"/>
      <c r="D16" s="99"/>
    </row>
    <row r="17" spans="1:4" s="1" customFormat="1" ht="18.75" customHeight="1" x14ac:dyDescent="0.2">
      <c r="A17" s="99">
        <v>18540109</v>
      </c>
      <c r="B17" s="356" t="s">
        <v>590</v>
      </c>
      <c r="C17" s="99">
        <v>106220718</v>
      </c>
      <c r="D17" s="99">
        <v>65239896</v>
      </c>
    </row>
    <row r="18" spans="1:4" s="1" customFormat="1" ht="18.75" customHeight="1" x14ac:dyDescent="0.2">
      <c r="A18" s="99">
        <v>1422164</v>
      </c>
      <c r="B18" s="356" t="s">
        <v>591</v>
      </c>
      <c r="C18" s="99">
        <v>2683824</v>
      </c>
      <c r="D18" s="99">
        <v>1335756</v>
      </c>
    </row>
    <row r="19" spans="1:4" s="1" customFormat="1" ht="18.75" customHeight="1" x14ac:dyDescent="0.2">
      <c r="A19" s="99">
        <v>423341</v>
      </c>
      <c r="B19" s="356" t="s">
        <v>592</v>
      </c>
      <c r="C19" s="99">
        <v>6238901</v>
      </c>
      <c r="D19" s="99">
        <v>50091</v>
      </c>
    </row>
    <row r="20" spans="1:4" s="1" customFormat="1" ht="18.75" customHeight="1" x14ac:dyDescent="0.2">
      <c r="A20" s="99">
        <v>77740452</v>
      </c>
      <c r="B20" s="356" t="s">
        <v>593</v>
      </c>
      <c r="C20" s="99">
        <v>240284725</v>
      </c>
      <c r="D20" s="99">
        <v>75198371</v>
      </c>
    </row>
    <row r="21" spans="1:4" s="1" customFormat="1" ht="18.75" customHeight="1" x14ac:dyDescent="0.2">
      <c r="A21" s="99">
        <v>1545861</v>
      </c>
      <c r="B21" s="358" t="s">
        <v>594</v>
      </c>
      <c r="C21" s="99">
        <v>1692371</v>
      </c>
      <c r="D21" s="99">
        <v>659724</v>
      </c>
    </row>
    <row r="22" spans="1:4" s="1" customFormat="1" ht="18.75" customHeight="1" x14ac:dyDescent="0.2">
      <c r="A22" s="99">
        <v>23414505</v>
      </c>
      <c r="B22" s="356" t="s">
        <v>595</v>
      </c>
      <c r="C22" s="99">
        <v>137120831</v>
      </c>
      <c r="D22" s="99">
        <v>51125815</v>
      </c>
    </row>
    <row r="23" spans="1:4" s="1" customFormat="1" ht="20.25" customHeight="1" x14ac:dyDescent="0.2">
      <c r="A23" s="135">
        <f>SUM(A17:A22)</f>
        <v>123086432</v>
      </c>
      <c r="B23" s="357" t="s">
        <v>596</v>
      </c>
      <c r="C23" s="135">
        <f>SUM(C17:C22)</f>
        <v>494241370</v>
      </c>
      <c r="D23" s="135">
        <f>SUM(D17:D22)</f>
        <v>193609653</v>
      </c>
    </row>
    <row r="24" spans="1:4" s="1" customFormat="1" ht="20.25" customHeight="1" x14ac:dyDescent="0.2">
      <c r="A24" s="353"/>
      <c r="B24" s="354" t="s">
        <v>597</v>
      </c>
      <c r="C24" s="355"/>
      <c r="D24" s="353"/>
    </row>
    <row r="25" spans="1:4" s="1" customFormat="1" ht="18.75" customHeight="1" x14ac:dyDescent="0.2">
      <c r="A25" s="99">
        <v>66278718</v>
      </c>
      <c r="B25" s="356" t="s">
        <v>598</v>
      </c>
      <c r="C25" s="99">
        <v>242366570</v>
      </c>
      <c r="D25" s="99">
        <v>81758648</v>
      </c>
    </row>
    <row r="26" spans="1:4" s="1" customFormat="1" ht="18.75" customHeight="1" x14ac:dyDescent="0.2">
      <c r="A26" s="99">
        <v>13698215</v>
      </c>
      <c r="B26" s="356" t="s">
        <v>599</v>
      </c>
      <c r="C26" s="99">
        <v>62076728</v>
      </c>
      <c r="D26" s="99">
        <v>20124709</v>
      </c>
    </row>
    <row r="27" spans="1:4" s="1" customFormat="1" ht="18.75" customHeight="1" x14ac:dyDescent="0.2">
      <c r="A27" s="99">
        <v>17449624</v>
      </c>
      <c r="B27" s="356" t="s">
        <v>600</v>
      </c>
      <c r="C27" s="99">
        <v>148143254</v>
      </c>
      <c r="D27" s="99">
        <v>22010946</v>
      </c>
    </row>
    <row r="28" spans="1:4" s="1" customFormat="1" ht="18.75" customHeight="1" x14ac:dyDescent="0.2">
      <c r="A28" s="99">
        <v>19716369</v>
      </c>
      <c r="B28" s="356" t="s">
        <v>601</v>
      </c>
      <c r="C28" s="99">
        <v>175687698</v>
      </c>
      <c r="D28" s="99">
        <v>24731322</v>
      </c>
    </row>
    <row r="29" spans="1:4" s="1" customFormat="1" ht="18.75" customHeight="1" x14ac:dyDescent="0.2">
      <c r="A29" s="99">
        <v>512870</v>
      </c>
      <c r="B29" s="356" t="s">
        <v>602</v>
      </c>
      <c r="C29" s="99">
        <v>8756975</v>
      </c>
      <c r="D29" s="99">
        <v>731818</v>
      </c>
    </row>
    <row r="30" spans="1:4" s="1" customFormat="1" ht="18.75" customHeight="1" x14ac:dyDescent="0.2">
      <c r="A30" s="99">
        <v>5213932</v>
      </c>
      <c r="B30" s="356" t="s">
        <v>603</v>
      </c>
      <c r="C30" s="99">
        <v>28367825</v>
      </c>
      <c r="D30" s="99">
        <v>7698439</v>
      </c>
    </row>
    <row r="31" spans="1:4" s="1" customFormat="1" ht="20.25" customHeight="1" x14ac:dyDescent="0.2">
      <c r="A31" s="135">
        <f>SUM(A25:A30)</f>
        <v>122869728</v>
      </c>
      <c r="B31" s="357" t="s">
        <v>604</v>
      </c>
      <c r="C31" s="135">
        <f>SUM(C25:C30)</f>
        <v>665399050</v>
      </c>
      <c r="D31" s="135">
        <f>SUM(D25:D30)</f>
        <v>157055882</v>
      </c>
    </row>
    <row r="32" spans="1:4" s="1" customFormat="1" ht="20.25" customHeight="1" x14ac:dyDescent="0.2">
      <c r="A32" s="359"/>
      <c r="B32" s="354" t="s">
        <v>605</v>
      </c>
      <c r="C32" s="360"/>
      <c r="D32" s="359"/>
    </row>
    <row r="33" spans="1:4" s="1" customFormat="1" ht="18" customHeight="1" x14ac:dyDescent="0.2">
      <c r="A33" s="99">
        <v>193996541</v>
      </c>
      <c r="B33" s="356" t="s">
        <v>606</v>
      </c>
      <c r="C33" s="99">
        <v>856586243</v>
      </c>
      <c r="D33" s="99">
        <v>275387261</v>
      </c>
    </row>
    <row r="34" spans="1:4" s="1" customFormat="1" ht="18" customHeight="1" x14ac:dyDescent="0.2">
      <c r="A34" s="99">
        <v>42636398</v>
      </c>
      <c r="B34" s="356" t="s">
        <v>607</v>
      </c>
      <c r="C34" s="99">
        <v>102000734</v>
      </c>
      <c r="D34" s="99">
        <v>47805728</v>
      </c>
    </row>
    <row r="35" spans="1:4" s="1" customFormat="1" ht="18" customHeight="1" x14ac:dyDescent="0.2">
      <c r="A35" s="99">
        <v>161851080</v>
      </c>
      <c r="B35" s="356" t="s">
        <v>608</v>
      </c>
      <c r="C35" s="99">
        <v>338918890</v>
      </c>
      <c r="D35" s="99">
        <v>202371848</v>
      </c>
    </row>
    <row r="36" spans="1:4" s="1" customFormat="1" ht="18" customHeight="1" x14ac:dyDescent="0.2">
      <c r="A36" s="99">
        <v>16591847</v>
      </c>
      <c r="B36" s="356" t="s">
        <v>609</v>
      </c>
      <c r="C36" s="99">
        <v>110100301</v>
      </c>
      <c r="D36" s="99">
        <v>41406164</v>
      </c>
    </row>
    <row r="37" spans="1:4" s="1" customFormat="1" ht="18" customHeight="1" x14ac:dyDescent="0.2">
      <c r="A37" s="99">
        <v>38213588</v>
      </c>
      <c r="B37" s="356" t="s">
        <v>610</v>
      </c>
      <c r="C37" s="99">
        <v>184291146</v>
      </c>
      <c r="D37" s="99">
        <v>80059104</v>
      </c>
    </row>
    <row r="38" spans="1:4" s="1" customFormat="1" ht="18" customHeight="1" x14ac:dyDescent="0.2">
      <c r="A38" s="99">
        <v>86024827</v>
      </c>
      <c r="B38" s="356" t="s">
        <v>611</v>
      </c>
      <c r="C38" s="99">
        <v>455793488</v>
      </c>
      <c r="D38" s="99">
        <v>167860236</v>
      </c>
    </row>
    <row r="39" spans="1:4" s="1" customFormat="1" ht="18" customHeight="1" x14ac:dyDescent="0.2">
      <c r="A39" s="99">
        <v>6320383</v>
      </c>
      <c r="B39" s="356" t="s">
        <v>612</v>
      </c>
      <c r="C39" s="99">
        <v>44861021</v>
      </c>
      <c r="D39" s="99">
        <v>8701441</v>
      </c>
    </row>
    <row r="40" spans="1:4" s="1" customFormat="1" ht="17.25" customHeight="1" x14ac:dyDescent="0.2">
      <c r="A40" s="135">
        <f>SUM(A33:A39)</f>
        <v>545634664</v>
      </c>
      <c r="B40" s="357" t="s">
        <v>613</v>
      </c>
      <c r="C40" s="135">
        <f>SUM(C33:C39)</f>
        <v>2092551823</v>
      </c>
      <c r="D40" s="135">
        <f>SUM(D33:D39)</f>
        <v>823591782</v>
      </c>
    </row>
    <row r="41" spans="1:4" s="1" customFormat="1" ht="16.5" customHeight="1" x14ac:dyDescent="0.2">
      <c r="A41" s="135">
        <f>SUM(A40,+A31,+A23,+A15)</f>
        <v>800215567</v>
      </c>
      <c r="B41" s="361" t="s">
        <v>614</v>
      </c>
      <c r="C41" s="135">
        <f>SUM(C15,+C23,C31,+C40)</f>
        <v>3566579399</v>
      </c>
      <c r="D41" s="135">
        <f>SUM(D15,+D23,D31,+D40)</f>
        <v>1188134920</v>
      </c>
    </row>
    <row r="42" spans="1:4" ht="18" x14ac:dyDescent="0.2">
      <c r="A42" s="362" t="s">
        <v>615</v>
      </c>
      <c r="B42" s="363" t="s">
        <v>616</v>
      </c>
      <c r="C42" s="135">
        <v>725000000</v>
      </c>
      <c r="D42" s="362" t="s">
        <v>615</v>
      </c>
    </row>
    <row r="43" spans="1:4" ht="19.5" customHeight="1" x14ac:dyDescent="0.2">
      <c r="A43" s="301"/>
      <c r="B43" s="364" t="s">
        <v>617</v>
      </c>
      <c r="C43" s="301"/>
      <c r="D43" s="301"/>
    </row>
    <row r="44" spans="1:4" x14ac:dyDescent="0.2">
      <c r="A44" s="301"/>
      <c r="B44" s="341"/>
      <c r="C44" s="301"/>
      <c r="D44" s="301"/>
    </row>
    <row r="45" spans="1:4" x14ac:dyDescent="0.2">
      <c r="A45" s="301"/>
      <c r="B45" s="341"/>
      <c r="C45" s="301"/>
      <c r="D45" s="301"/>
    </row>
    <row r="46" spans="1:4" x14ac:dyDescent="0.2">
      <c r="A46" s="301"/>
      <c r="B46" s="341"/>
      <c r="C46" s="301"/>
      <c r="D46" s="301"/>
    </row>
    <row r="47" spans="1:4" x14ac:dyDescent="0.2">
      <c r="A47" s="301"/>
      <c r="B47" s="341"/>
      <c r="C47" s="301"/>
      <c r="D47" s="301"/>
    </row>
    <row r="48" spans="1:4" x14ac:dyDescent="0.2">
      <c r="A48" s="301"/>
      <c r="B48" s="341"/>
      <c r="C48" s="301"/>
      <c r="D48" s="301"/>
    </row>
    <row r="49" spans="1:4" x14ac:dyDescent="0.2">
      <c r="A49" s="301"/>
      <c r="B49" s="341"/>
      <c r="C49" s="301"/>
      <c r="D49" s="301"/>
    </row>
    <row r="51" spans="1:4" ht="18.75" customHeight="1" x14ac:dyDescent="0.2">
      <c r="A51" s="178"/>
      <c r="B51" s="366"/>
      <c r="C51" s="178"/>
      <c r="D51" s="178"/>
    </row>
    <row r="52" spans="1:4" ht="19.5" customHeight="1" x14ac:dyDescent="0.2">
      <c r="A52" s="301"/>
      <c r="B52" s="341"/>
      <c r="C52" s="301"/>
      <c r="D52" s="301"/>
    </row>
    <row r="53" spans="1:4" ht="16.5" customHeight="1" x14ac:dyDescent="0.2">
      <c r="A53" s="301"/>
      <c r="B53" s="341"/>
      <c r="C53" s="301"/>
      <c r="D53" s="301"/>
    </row>
    <row r="54" spans="1:4" x14ac:dyDescent="0.2">
      <c r="A54" s="301"/>
      <c r="B54" s="341"/>
      <c r="C54" s="301"/>
      <c r="D54" s="301"/>
    </row>
    <row r="55" spans="1:4" x14ac:dyDescent="0.2">
      <c r="A55" s="301"/>
      <c r="B55" s="341"/>
      <c r="C55" s="301"/>
      <c r="D55" s="301"/>
    </row>
    <row r="56" spans="1:4" x14ac:dyDescent="0.2">
      <c r="A56" s="301"/>
      <c r="B56" s="341"/>
      <c r="C56" s="301"/>
      <c r="D56" s="301"/>
    </row>
    <row r="57" spans="1:4" x14ac:dyDescent="0.2">
      <c r="A57" s="301"/>
      <c r="B57" s="341"/>
      <c r="C57" s="301"/>
      <c r="D57" s="301"/>
    </row>
    <row r="58" spans="1:4" x14ac:dyDescent="0.2">
      <c r="A58" s="301"/>
      <c r="B58" s="341"/>
      <c r="C58" s="301"/>
      <c r="D58" s="301"/>
    </row>
    <row r="59" spans="1:4" x14ac:dyDescent="0.2">
      <c r="A59" s="301"/>
      <c r="B59" s="341"/>
      <c r="C59" s="301"/>
      <c r="D59" s="301"/>
    </row>
    <row r="60" spans="1:4" x14ac:dyDescent="0.2">
      <c r="A60" s="301"/>
      <c r="B60" s="341"/>
      <c r="C60" s="301"/>
      <c r="D60" s="301"/>
    </row>
    <row r="61" spans="1:4" x14ac:dyDescent="0.2">
      <c r="A61" s="301"/>
      <c r="B61" s="341"/>
      <c r="C61" s="301"/>
      <c r="D61" s="301"/>
    </row>
    <row r="62" spans="1:4" x14ac:dyDescent="0.2">
      <c r="A62" s="301"/>
      <c r="B62" s="341"/>
      <c r="C62" s="301"/>
      <c r="D62" s="301"/>
    </row>
    <row r="63" spans="1:4" x14ac:dyDescent="0.2">
      <c r="A63" s="301"/>
      <c r="B63" s="341"/>
      <c r="C63" s="301"/>
      <c r="D63" s="301"/>
    </row>
    <row r="64" spans="1:4" x14ac:dyDescent="0.2">
      <c r="A64" s="301"/>
      <c r="B64" s="341"/>
      <c r="C64" s="301"/>
      <c r="D64" s="301"/>
    </row>
    <row r="65" spans="1:4" x14ac:dyDescent="0.2">
      <c r="A65" s="301"/>
      <c r="B65" s="341"/>
      <c r="C65" s="301"/>
      <c r="D65" s="301"/>
    </row>
    <row r="66" spans="1:4" x14ac:dyDescent="0.2">
      <c r="A66" s="301"/>
      <c r="B66" s="341"/>
      <c r="C66" s="301"/>
      <c r="D66" s="301"/>
    </row>
    <row r="67" spans="1:4" x14ac:dyDescent="0.2">
      <c r="A67" s="301"/>
      <c r="B67" s="341"/>
      <c r="C67" s="301"/>
      <c r="D67" s="301"/>
    </row>
    <row r="68" spans="1:4" x14ac:dyDescent="0.2">
      <c r="A68" s="301"/>
      <c r="B68" s="341"/>
      <c r="C68" s="301"/>
      <c r="D68" s="301"/>
    </row>
    <row r="69" spans="1:4" x14ac:dyDescent="0.2">
      <c r="A69" s="301"/>
      <c r="B69" s="341"/>
      <c r="C69" s="301"/>
      <c r="D69" s="301"/>
    </row>
    <row r="70" spans="1:4" x14ac:dyDescent="0.2">
      <c r="A70" s="301"/>
      <c r="B70" s="341"/>
      <c r="C70" s="301"/>
      <c r="D70" s="301"/>
    </row>
    <row r="71" spans="1:4" x14ac:dyDescent="0.2">
      <c r="A71" s="301"/>
      <c r="B71" s="341"/>
      <c r="C71" s="301"/>
      <c r="D71" s="301"/>
    </row>
    <row r="72" spans="1:4" x14ac:dyDescent="0.2">
      <c r="A72" s="301"/>
      <c r="B72" s="341"/>
      <c r="C72" s="301"/>
      <c r="D72" s="301"/>
    </row>
    <row r="73" spans="1:4" x14ac:dyDescent="0.2">
      <c r="A73" s="301"/>
      <c r="B73" s="341"/>
      <c r="C73" s="301"/>
      <c r="D73" s="301"/>
    </row>
    <row r="74" spans="1:4" x14ac:dyDescent="0.2">
      <c r="A74" s="301"/>
      <c r="B74" s="341"/>
      <c r="C74" s="301"/>
      <c r="D74" s="301"/>
    </row>
    <row r="75" spans="1:4" x14ac:dyDescent="0.2">
      <c r="A75" s="301"/>
      <c r="B75" s="341"/>
      <c r="C75" s="301"/>
      <c r="D75" s="301"/>
    </row>
    <row r="76" spans="1:4" x14ac:dyDescent="0.2">
      <c r="A76" s="301"/>
      <c r="B76" s="341"/>
      <c r="C76" s="301"/>
      <c r="D76" s="301"/>
    </row>
    <row r="77" spans="1:4" x14ac:dyDescent="0.2">
      <c r="A77" s="301"/>
      <c r="B77" s="341"/>
      <c r="C77" s="301"/>
      <c r="D77" s="301"/>
    </row>
    <row r="78" spans="1:4" x14ac:dyDescent="0.2">
      <c r="A78" s="301"/>
      <c r="B78" s="341"/>
      <c r="C78" s="301"/>
      <c r="D78" s="301"/>
    </row>
    <row r="79" spans="1:4" x14ac:dyDescent="0.2">
      <c r="A79" s="301"/>
      <c r="B79" s="341"/>
      <c r="C79" s="301"/>
      <c r="D79" s="301"/>
    </row>
    <row r="80" spans="1:4" x14ac:dyDescent="0.2">
      <c r="A80" s="301"/>
      <c r="B80" s="341"/>
      <c r="C80" s="301"/>
      <c r="D80" s="301"/>
    </row>
    <row r="81" spans="1:4" x14ac:dyDescent="0.2">
      <c r="A81" s="301"/>
      <c r="B81" s="341"/>
      <c r="C81" s="301"/>
      <c r="D81" s="301"/>
    </row>
    <row r="82" spans="1:4" x14ac:dyDescent="0.2">
      <c r="A82" s="301"/>
      <c r="B82" s="341"/>
      <c r="C82" s="301"/>
      <c r="D82" s="301"/>
    </row>
    <row r="83" spans="1:4" x14ac:dyDescent="0.2">
      <c r="A83" s="301"/>
      <c r="B83" s="341"/>
      <c r="C83" s="301"/>
      <c r="D83" s="301"/>
    </row>
    <row r="84" spans="1:4" x14ac:dyDescent="0.2">
      <c r="A84" s="301"/>
      <c r="B84" s="341"/>
      <c r="C84" s="301"/>
      <c r="D84" s="301"/>
    </row>
    <row r="85" spans="1:4" x14ac:dyDescent="0.2">
      <c r="A85" s="301"/>
      <c r="B85" s="341"/>
      <c r="C85" s="301"/>
      <c r="D85" s="301"/>
    </row>
    <row r="86" spans="1:4" x14ac:dyDescent="0.2">
      <c r="A86" s="301"/>
      <c r="B86" s="341"/>
      <c r="C86" s="301"/>
      <c r="D86" s="301"/>
    </row>
    <row r="87" spans="1:4" x14ac:dyDescent="0.2">
      <c r="A87" s="301"/>
      <c r="B87" s="341"/>
      <c r="C87" s="301"/>
      <c r="D87" s="301"/>
    </row>
    <row r="88" spans="1:4" x14ac:dyDescent="0.2">
      <c r="A88" s="301"/>
      <c r="B88" s="341"/>
      <c r="C88" s="301"/>
      <c r="D88" s="301"/>
    </row>
    <row r="89" spans="1:4" x14ac:dyDescent="0.2">
      <c r="A89" s="301"/>
      <c r="B89" s="341"/>
      <c r="C89" s="301"/>
      <c r="D89" s="301"/>
    </row>
    <row r="90" spans="1:4" x14ac:dyDescent="0.2">
      <c r="A90" s="301"/>
      <c r="B90" s="341"/>
      <c r="C90" s="301"/>
      <c r="D90" s="301"/>
    </row>
    <row r="91" spans="1:4" x14ac:dyDescent="0.2">
      <c r="A91" s="301"/>
      <c r="B91" s="341"/>
      <c r="C91" s="301"/>
      <c r="D91" s="301"/>
    </row>
    <row r="92" spans="1:4" x14ac:dyDescent="0.2">
      <c r="A92" s="301"/>
      <c r="B92" s="341"/>
      <c r="C92" s="301"/>
      <c r="D92" s="301"/>
    </row>
    <row r="93" spans="1:4" x14ac:dyDescent="0.2">
      <c r="A93" s="301"/>
      <c r="B93" s="341"/>
      <c r="C93" s="301"/>
      <c r="D93" s="301"/>
    </row>
    <row r="94" spans="1:4" x14ac:dyDescent="0.2">
      <c r="A94" s="301"/>
      <c r="B94" s="341"/>
      <c r="C94" s="301"/>
      <c r="D94" s="301"/>
    </row>
    <row r="95" spans="1:4" x14ac:dyDescent="0.2">
      <c r="A95" s="301"/>
      <c r="B95" s="341"/>
      <c r="C95" s="301"/>
      <c r="D95" s="301"/>
    </row>
    <row r="96" spans="1:4" x14ac:dyDescent="0.2">
      <c r="A96" s="301"/>
      <c r="B96" s="341"/>
      <c r="C96" s="301"/>
      <c r="D96" s="301"/>
    </row>
    <row r="97" spans="1:4" x14ac:dyDescent="0.2">
      <c r="A97" s="301"/>
      <c r="B97" s="341"/>
      <c r="C97" s="301"/>
      <c r="D97" s="301"/>
    </row>
    <row r="98" spans="1:4" x14ac:dyDescent="0.2">
      <c r="A98" s="301"/>
      <c r="B98" s="341"/>
      <c r="C98" s="301"/>
      <c r="D98" s="301"/>
    </row>
    <row r="99" spans="1:4" x14ac:dyDescent="0.2">
      <c r="A99" s="301"/>
      <c r="B99" s="341"/>
      <c r="C99" s="301"/>
      <c r="D99" s="301"/>
    </row>
    <row r="100" spans="1:4" x14ac:dyDescent="0.2">
      <c r="A100" s="301"/>
      <c r="B100" s="341"/>
      <c r="C100" s="301"/>
      <c r="D100" s="301"/>
    </row>
    <row r="101" spans="1:4" x14ac:dyDescent="0.2">
      <c r="A101" s="301"/>
      <c r="B101" s="341"/>
      <c r="C101" s="301"/>
      <c r="D101" s="301"/>
    </row>
    <row r="102" spans="1:4" x14ac:dyDescent="0.2">
      <c r="A102" s="301"/>
      <c r="B102" s="341"/>
      <c r="C102" s="301"/>
      <c r="D102" s="301"/>
    </row>
    <row r="103" spans="1:4" x14ac:dyDescent="0.2">
      <c r="A103" s="301"/>
      <c r="B103" s="341"/>
      <c r="C103" s="301"/>
      <c r="D103" s="301"/>
    </row>
    <row r="104" spans="1:4" x14ac:dyDescent="0.2">
      <c r="A104" s="301"/>
      <c r="B104" s="341"/>
      <c r="C104" s="301"/>
      <c r="D104" s="301"/>
    </row>
    <row r="105" spans="1:4" x14ac:dyDescent="0.2">
      <c r="A105" s="301"/>
      <c r="B105" s="341"/>
      <c r="C105" s="301"/>
      <c r="D105" s="301"/>
    </row>
    <row r="106" spans="1:4" x14ac:dyDescent="0.2">
      <c r="A106" s="301"/>
      <c r="B106" s="341"/>
      <c r="C106" s="301"/>
      <c r="D106" s="301"/>
    </row>
    <row r="107" spans="1:4" x14ac:dyDescent="0.2">
      <c r="A107" s="301"/>
      <c r="B107" s="341"/>
      <c r="C107" s="301"/>
      <c r="D107" s="301"/>
    </row>
    <row r="108" spans="1:4" x14ac:dyDescent="0.2">
      <c r="A108" s="301"/>
      <c r="B108" s="341"/>
      <c r="C108" s="301"/>
      <c r="D108" s="301"/>
    </row>
    <row r="109" spans="1:4" x14ac:dyDescent="0.2">
      <c r="A109" s="301"/>
      <c r="B109" s="341"/>
      <c r="C109" s="301"/>
      <c r="D109" s="301"/>
    </row>
    <row r="110" spans="1:4" x14ac:dyDescent="0.2">
      <c r="A110" s="301"/>
      <c r="B110" s="341"/>
      <c r="C110" s="301"/>
      <c r="D110" s="301"/>
    </row>
    <row r="111" spans="1:4" x14ac:dyDescent="0.2">
      <c r="A111" s="301"/>
      <c r="B111" s="341"/>
      <c r="C111" s="301"/>
      <c r="D111" s="301"/>
    </row>
    <row r="112" spans="1:4" x14ac:dyDescent="0.2">
      <c r="A112" s="301"/>
      <c r="B112" s="341"/>
      <c r="C112" s="301"/>
      <c r="D112" s="301"/>
    </row>
    <row r="113" spans="1:4" x14ac:dyDescent="0.2">
      <c r="A113" s="301"/>
      <c r="B113" s="341"/>
      <c r="C113" s="301"/>
      <c r="D113" s="301"/>
    </row>
    <row r="114" spans="1:4" x14ac:dyDescent="0.2">
      <c r="A114" s="301"/>
      <c r="B114" s="341"/>
      <c r="C114" s="301"/>
      <c r="D114" s="301"/>
    </row>
    <row r="115" spans="1:4" x14ac:dyDescent="0.2">
      <c r="A115" s="301"/>
      <c r="B115" s="341"/>
      <c r="C115" s="301"/>
      <c r="D115" s="301"/>
    </row>
    <row r="116" spans="1:4" x14ac:dyDescent="0.2">
      <c r="A116" s="301"/>
      <c r="B116" s="341"/>
      <c r="C116" s="301"/>
      <c r="D116" s="301"/>
    </row>
    <row r="117" spans="1:4" x14ac:dyDescent="0.2">
      <c r="A117" s="301"/>
      <c r="B117" s="341"/>
      <c r="C117" s="301"/>
      <c r="D117" s="301"/>
    </row>
    <row r="118" spans="1:4" x14ac:dyDescent="0.2">
      <c r="A118" s="301"/>
      <c r="B118" s="341"/>
      <c r="C118" s="301"/>
      <c r="D118" s="301"/>
    </row>
    <row r="119" spans="1:4" x14ac:dyDescent="0.2">
      <c r="A119" s="301"/>
      <c r="B119" s="341"/>
      <c r="C119" s="301"/>
      <c r="D119" s="301"/>
    </row>
    <row r="120" spans="1:4" x14ac:dyDescent="0.2">
      <c r="A120" s="301"/>
      <c r="B120" s="341"/>
      <c r="C120" s="301"/>
      <c r="D120" s="301"/>
    </row>
    <row r="121" spans="1:4" x14ac:dyDescent="0.2">
      <c r="A121" s="301"/>
      <c r="B121" s="341"/>
      <c r="C121" s="301"/>
      <c r="D121" s="301"/>
    </row>
    <row r="122" spans="1:4" x14ac:dyDescent="0.2">
      <c r="A122" s="301"/>
      <c r="B122" s="341"/>
      <c r="C122" s="301"/>
      <c r="D122" s="301"/>
    </row>
    <row r="123" spans="1:4" x14ac:dyDescent="0.2">
      <c r="A123" s="301"/>
      <c r="B123" s="341"/>
      <c r="C123" s="301"/>
      <c r="D123" s="301"/>
    </row>
    <row r="124" spans="1:4" x14ac:dyDescent="0.2">
      <c r="A124" s="301"/>
      <c r="B124" s="341"/>
      <c r="C124" s="301"/>
      <c r="D124" s="301"/>
    </row>
    <row r="125" spans="1:4" x14ac:dyDescent="0.2">
      <c r="A125" s="301"/>
      <c r="B125" s="341"/>
      <c r="C125" s="301"/>
      <c r="D125" s="301"/>
    </row>
    <row r="126" spans="1:4" x14ac:dyDescent="0.2">
      <c r="A126" s="301"/>
      <c r="B126" s="341"/>
      <c r="C126" s="301"/>
      <c r="D126" s="301"/>
    </row>
    <row r="127" spans="1:4" x14ac:dyDescent="0.2">
      <c r="A127" s="301"/>
      <c r="B127" s="341"/>
      <c r="C127" s="301"/>
      <c r="D127" s="301"/>
    </row>
    <row r="128" spans="1:4" x14ac:dyDescent="0.2">
      <c r="A128" s="301"/>
      <c r="B128" s="341"/>
      <c r="C128" s="301"/>
      <c r="D128" s="301"/>
    </row>
  </sheetData>
  <mergeCells count="3">
    <mergeCell ref="C5:D5"/>
    <mergeCell ref="C6:C7"/>
    <mergeCell ref="D6:D7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2"/>
  <sheetViews>
    <sheetView rightToLeft="1" topLeftCell="A88" workbookViewId="0">
      <selection sqref="A1:IV65536"/>
    </sheetView>
  </sheetViews>
  <sheetFormatPr defaultRowHeight="12.75" x14ac:dyDescent="0.2"/>
  <cols>
    <col min="1" max="1" width="14.140625" customWidth="1"/>
    <col min="2" max="2" width="43.7109375" customWidth="1"/>
    <col min="3" max="3" width="14.140625" customWidth="1"/>
    <col min="4" max="4" width="14.28515625" customWidth="1"/>
  </cols>
  <sheetData>
    <row r="2" spans="1:4" s="1" customFormat="1" ht="13.5" customHeight="1" x14ac:dyDescent="0.2">
      <c r="A2" s="81" t="s">
        <v>94</v>
      </c>
      <c r="B2" s="82"/>
      <c r="C2" s="82"/>
      <c r="D2" s="82"/>
    </row>
    <row r="3" spans="1:4" s="1" customFormat="1" ht="20.25" customHeight="1" x14ac:dyDescent="0.2">
      <c r="A3" s="83" t="s">
        <v>95</v>
      </c>
      <c r="B3" s="84"/>
      <c r="C3" s="84"/>
      <c r="D3" s="84"/>
    </row>
    <row r="4" spans="1:4" s="1" customFormat="1" ht="19.5" customHeight="1" x14ac:dyDescent="0.2">
      <c r="A4" s="83" t="s">
        <v>96</v>
      </c>
      <c r="B4" s="84"/>
      <c r="C4" s="84"/>
      <c r="D4" s="84"/>
    </row>
    <row r="5" spans="1:4" s="1" customFormat="1" ht="17.25" customHeight="1" x14ac:dyDescent="0.2">
      <c r="A5" s="82"/>
      <c r="B5" s="82"/>
      <c r="C5" s="82"/>
      <c r="D5" s="85" t="s">
        <v>97</v>
      </c>
    </row>
    <row r="6" spans="1:4" s="1" customFormat="1" ht="18.75" customHeight="1" x14ac:dyDescent="0.2">
      <c r="A6" s="86" t="s">
        <v>2</v>
      </c>
      <c r="B6" s="87"/>
      <c r="C6" s="88" t="s">
        <v>93</v>
      </c>
      <c r="D6" s="51"/>
    </row>
    <row r="7" spans="1:4" s="1" customFormat="1" ht="18.75" customHeight="1" x14ac:dyDescent="0.2">
      <c r="A7" s="89" t="s">
        <v>63</v>
      </c>
      <c r="B7" s="90" t="s">
        <v>3</v>
      </c>
      <c r="C7" s="374" t="s">
        <v>4</v>
      </c>
      <c r="D7" s="374" t="s">
        <v>2</v>
      </c>
    </row>
    <row r="8" spans="1:4" s="1" customFormat="1" ht="18" customHeight="1" x14ac:dyDescent="0.2">
      <c r="A8" s="91">
        <v>2007</v>
      </c>
      <c r="B8" s="92"/>
      <c r="C8" s="375"/>
      <c r="D8" s="375"/>
    </row>
    <row r="9" spans="1:4" s="1" customFormat="1" ht="18.75" customHeight="1" x14ac:dyDescent="0.2">
      <c r="A9" s="93">
        <v>27091405</v>
      </c>
      <c r="B9" s="94" t="s">
        <v>98</v>
      </c>
      <c r="C9" s="95">
        <v>26457000</v>
      </c>
      <c r="D9" s="93">
        <v>42266028</v>
      </c>
    </row>
    <row r="10" spans="1:4" s="1" customFormat="1" ht="18.75" customHeight="1" x14ac:dyDescent="0.2">
      <c r="A10" s="96">
        <v>16100</v>
      </c>
      <c r="B10" s="97" t="s">
        <v>99</v>
      </c>
      <c r="C10" s="98" t="s">
        <v>60</v>
      </c>
      <c r="D10" s="96">
        <v>3226</v>
      </c>
    </row>
    <row r="11" spans="1:4" s="1" customFormat="1" ht="18.75" customHeight="1" x14ac:dyDescent="0.2">
      <c r="A11" s="99">
        <v>31</v>
      </c>
      <c r="B11" s="97" t="s">
        <v>100</v>
      </c>
      <c r="C11" s="98" t="s">
        <v>60</v>
      </c>
      <c r="D11" s="99">
        <v>5</v>
      </c>
    </row>
    <row r="12" spans="1:4" s="1" customFormat="1" ht="18.75" customHeight="1" x14ac:dyDescent="0.2">
      <c r="A12" s="96">
        <v>376749</v>
      </c>
      <c r="B12" s="97" t="s">
        <v>101</v>
      </c>
      <c r="C12" s="100">
        <v>302000</v>
      </c>
      <c r="D12" s="96">
        <v>423043</v>
      </c>
    </row>
    <row r="13" spans="1:4" s="1" customFormat="1" ht="18.75" customHeight="1" x14ac:dyDescent="0.2">
      <c r="A13" s="96">
        <v>240449175</v>
      </c>
      <c r="B13" s="97" t="s">
        <v>102</v>
      </c>
      <c r="C13" s="100">
        <v>220424000</v>
      </c>
      <c r="D13" s="96">
        <v>267262264</v>
      </c>
    </row>
    <row r="14" spans="1:4" s="1" customFormat="1" ht="18.75" customHeight="1" x14ac:dyDescent="0.2">
      <c r="A14" s="96">
        <v>2485778</v>
      </c>
      <c r="B14" s="97" t="s">
        <v>103</v>
      </c>
      <c r="C14" s="100">
        <v>2184000</v>
      </c>
      <c r="D14" s="96">
        <v>3775617</v>
      </c>
    </row>
    <row r="15" spans="1:4" s="1" customFormat="1" ht="18.75" customHeight="1" x14ac:dyDescent="0.2">
      <c r="A15" s="96">
        <v>141413</v>
      </c>
      <c r="B15" s="97" t="s">
        <v>104</v>
      </c>
      <c r="C15" s="100">
        <v>176000</v>
      </c>
      <c r="D15" s="96">
        <v>200907</v>
      </c>
    </row>
    <row r="16" spans="1:4" s="1" customFormat="1" ht="18.75" customHeight="1" x14ac:dyDescent="0.2">
      <c r="A16" s="96">
        <v>2945392</v>
      </c>
      <c r="B16" s="97" t="s">
        <v>105</v>
      </c>
      <c r="C16" s="100">
        <v>793000</v>
      </c>
      <c r="D16" s="96">
        <v>1559046</v>
      </c>
    </row>
    <row r="17" spans="1:4" s="1" customFormat="1" ht="18.75" customHeight="1" x14ac:dyDescent="0.2">
      <c r="A17" s="96">
        <v>6511999</v>
      </c>
      <c r="B17" s="97" t="s">
        <v>106</v>
      </c>
      <c r="C17" s="100">
        <v>5304000</v>
      </c>
      <c r="D17" s="96">
        <v>10312707</v>
      </c>
    </row>
    <row r="18" spans="1:4" s="1" customFormat="1" ht="18" customHeight="1" x14ac:dyDescent="0.2">
      <c r="A18" s="96">
        <v>133980711</v>
      </c>
      <c r="B18" s="97" t="s">
        <v>107</v>
      </c>
      <c r="C18" s="100">
        <v>31773000</v>
      </c>
      <c r="D18" s="96">
        <v>36618644</v>
      </c>
    </row>
    <row r="19" spans="1:4" s="1" customFormat="1" ht="18" customHeight="1" x14ac:dyDescent="0.2">
      <c r="A19" s="96">
        <v>3822991</v>
      </c>
      <c r="B19" s="97" t="s">
        <v>108</v>
      </c>
      <c r="C19" s="100">
        <v>2991000</v>
      </c>
      <c r="D19" s="96">
        <v>3223126</v>
      </c>
    </row>
    <row r="20" spans="1:4" s="1" customFormat="1" ht="18" customHeight="1" x14ac:dyDescent="0.2">
      <c r="A20" s="96">
        <v>1751331</v>
      </c>
      <c r="B20" s="97" t="s">
        <v>109</v>
      </c>
      <c r="C20" s="100">
        <v>1672000</v>
      </c>
      <c r="D20" s="96">
        <v>1929717</v>
      </c>
    </row>
    <row r="21" spans="1:4" s="1" customFormat="1" ht="18" customHeight="1" x14ac:dyDescent="0.2">
      <c r="A21" s="96">
        <v>13381824</v>
      </c>
      <c r="B21" s="97" t="s">
        <v>110</v>
      </c>
      <c r="C21" s="100">
        <v>12000000</v>
      </c>
      <c r="D21" s="96">
        <v>16700473</v>
      </c>
    </row>
    <row r="22" spans="1:4" s="1" customFormat="1" ht="18" customHeight="1" x14ac:dyDescent="0.2">
      <c r="A22" s="96">
        <v>1739105</v>
      </c>
      <c r="B22" s="97" t="s">
        <v>111</v>
      </c>
      <c r="C22" s="100">
        <v>797000</v>
      </c>
      <c r="D22" s="96">
        <v>1669663</v>
      </c>
    </row>
    <row r="23" spans="1:4" s="1" customFormat="1" ht="18" customHeight="1" x14ac:dyDescent="0.2">
      <c r="A23" s="96">
        <v>1511814</v>
      </c>
      <c r="B23" s="97" t="s">
        <v>112</v>
      </c>
      <c r="C23" s="100">
        <v>524000</v>
      </c>
      <c r="D23" s="96">
        <v>2217216</v>
      </c>
    </row>
    <row r="24" spans="1:4" s="1" customFormat="1" ht="18" customHeight="1" x14ac:dyDescent="0.2">
      <c r="A24" s="96">
        <v>226094</v>
      </c>
      <c r="B24" s="97" t="s">
        <v>113</v>
      </c>
      <c r="C24" s="100">
        <v>105000</v>
      </c>
      <c r="D24" s="96">
        <v>135330</v>
      </c>
    </row>
    <row r="25" spans="1:4" s="1" customFormat="1" ht="18" customHeight="1" x14ac:dyDescent="0.2">
      <c r="A25" s="96">
        <v>6277641</v>
      </c>
      <c r="B25" s="97" t="s">
        <v>114</v>
      </c>
      <c r="C25" s="100">
        <v>32050000</v>
      </c>
      <c r="D25" s="96">
        <v>11897911</v>
      </c>
    </row>
    <row r="26" spans="1:4" s="1" customFormat="1" ht="18.75" customHeight="1" x14ac:dyDescent="0.2">
      <c r="A26" s="96">
        <v>68160711</v>
      </c>
      <c r="B26" s="97" t="s">
        <v>115</v>
      </c>
      <c r="C26" s="100">
        <v>24713000</v>
      </c>
      <c r="D26" s="96">
        <v>52942693</v>
      </c>
    </row>
    <row r="27" spans="1:4" s="1" customFormat="1" ht="18.75" customHeight="1" x14ac:dyDescent="0.2">
      <c r="A27" s="96">
        <v>7285074</v>
      </c>
      <c r="B27" s="97" t="s">
        <v>116</v>
      </c>
      <c r="C27" s="100">
        <v>6359000</v>
      </c>
      <c r="D27" s="96">
        <v>8111233</v>
      </c>
    </row>
    <row r="28" spans="1:4" s="1" customFormat="1" ht="18.75" customHeight="1" x14ac:dyDescent="0.2">
      <c r="A28" s="96">
        <v>5927</v>
      </c>
      <c r="B28" s="97" t="s">
        <v>117</v>
      </c>
      <c r="C28" s="100">
        <v>1000</v>
      </c>
      <c r="D28" s="96">
        <v>30861</v>
      </c>
    </row>
    <row r="29" spans="1:4" s="1" customFormat="1" ht="18.75" customHeight="1" x14ac:dyDescent="0.2">
      <c r="A29" s="96">
        <v>7595009</v>
      </c>
      <c r="B29" s="97" t="s">
        <v>118</v>
      </c>
      <c r="C29" s="100">
        <v>6455000</v>
      </c>
      <c r="D29" s="96">
        <v>8913040</v>
      </c>
    </row>
    <row r="30" spans="1:4" s="1" customFormat="1" ht="18.75" customHeight="1" x14ac:dyDescent="0.2">
      <c r="A30" s="96">
        <v>4953</v>
      </c>
      <c r="B30" s="97" t="s">
        <v>119</v>
      </c>
      <c r="C30" s="100">
        <v>2000</v>
      </c>
      <c r="D30" s="96">
        <v>29081</v>
      </c>
    </row>
    <row r="31" spans="1:4" s="1" customFormat="1" ht="18.75" customHeight="1" x14ac:dyDescent="0.45">
      <c r="A31" s="101">
        <v>1444603</v>
      </c>
      <c r="B31" s="66" t="s">
        <v>120</v>
      </c>
      <c r="C31" s="102">
        <v>822000</v>
      </c>
      <c r="D31" s="101">
        <v>1826859</v>
      </c>
    </row>
    <row r="32" spans="1:4" s="1" customFormat="1" ht="18.75" customHeight="1" x14ac:dyDescent="0.45">
      <c r="A32" s="101">
        <v>5050</v>
      </c>
      <c r="B32" s="66" t="s">
        <v>121</v>
      </c>
      <c r="C32" s="98" t="s">
        <v>60</v>
      </c>
      <c r="D32" s="101">
        <v>15</v>
      </c>
    </row>
    <row r="33" spans="1:4" s="1" customFormat="1" ht="18.75" customHeight="1" x14ac:dyDescent="0.45">
      <c r="A33" s="103" t="s">
        <v>60</v>
      </c>
      <c r="B33" s="66" t="s">
        <v>122</v>
      </c>
      <c r="C33" s="98" t="s">
        <v>60</v>
      </c>
      <c r="D33" s="101">
        <v>824</v>
      </c>
    </row>
    <row r="34" spans="1:4" s="1" customFormat="1" ht="18.75" customHeight="1" x14ac:dyDescent="0.2">
      <c r="A34" s="96">
        <v>12694</v>
      </c>
      <c r="B34" s="97" t="s">
        <v>123</v>
      </c>
      <c r="C34" s="100">
        <v>6000</v>
      </c>
      <c r="D34" s="96">
        <v>29903</v>
      </c>
    </row>
    <row r="35" spans="1:4" s="55" customFormat="1" ht="18.75" customHeight="1" x14ac:dyDescent="0.2">
      <c r="A35" s="96">
        <v>23805</v>
      </c>
      <c r="B35" s="104" t="s">
        <v>124</v>
      </c>
      <c r="C35" s="100">
        <v>5000</v>
      </c>
      <c r="D35" s="96">
        <v>13480</v>
      </c>
    </row>
    <row r="36" spans="1:4" s="1" customFormat="1" ht="18.75" customHeight="1" x14ac:dyDescent="0.2">
      <c r="A36" s="99">
        <v>27763</v>
      </c>
      <c r="B36" s="97" t="s">
        <v>125</v>
      </c>
      <c r="C36" s="100">
        <v>16000</v>
      </c>
      <c r="D36" s="99">
        <v>45144</v>
      </c>
    </row>
    <row r="37" spans="1:4" s="1" customFormat="1" ht="18.75" customHeight="1" x14ac:dyDescent="0.2">
      <c r="A37" s="96">
        <v>2710434</v>
      </c>
      <c r="B37" s="104" t="s">
        <v>126</v>
      </c>
      <c r="C37" s="100">
        <v>1155000</v>
      </c>
      <c r="D37" s="96">
        <v>784413</v>
      </c>
    </row>
    <row r="38" spans="1:4" s="1" customFormat="1" ht="18.75" customHeight="1" x14ac:dyDescent="0.2">
      <c r="A38" s="96">
        <v>179999</v>
      </c>
      <c r="B38" s="104" t="s">
        <v>127</v>
      </c>
      <c r="C38" s="100">
        <v>116000</v>
      </c>
      <c r="D38" s="96">
        <v>172039</v>
      </c>
    </row>
    <row r="39" spans="1:4" s="1" customFormat="1" ht="18.75" customHeight="1" x14ac:dyDescent="0.2">
      <c r="A39" s="96">
        <v>38993525</v>
      </c>
      <c r="B39" s="104" t="s">
        <v>128</v>
      </c>
      <c r="C39" s="100">
        <v>33200000</v>
      </c>
      <c r="D39" s="96">
        <v>7206077</v>
      </c>
    </row>
    <row r="40" spans="1:4" s="1" customFormat="1" ht="18.75" customHeight="1" x14ac:dyDescent="0.2">
      <c r="A40" s="96">
        <v>371562</v>
      </c>
      <c r="B40" s="104" t="s">
        <v>129</v>
      </c>
      <c r="C40" s="100">
        <v>281000</v>
      </c>
      <c r="D40" s="96">
        <v>2476569</v>
      </c>
    </row>
    <row r="41" spans="1:4" s="1" customFormat="1" ht="18.75" customHeight="1" x14ac:dyDescent="0.2">
      <c r="A41" s="105">
        <v>132448</v>
      </c>
      <c r="B41" s="106" t="s">
        <v>130</v>
      </c>
      <c r="C41" s="107" t="s">
        <v>60</v>
      </c>
      <c r="D41" s="105">
        <v>193997</v>
      </c>
    </row>
    <row r="42" spans="1:4" s="1" customFormat="1" ht="12" customHeight="1" x14ac:dyDescent="0.2">
      <c r="A42"/>
      <c r="B42"/>
      <c r="C42"/>
      <c r="D42"/>
    </row>
    <row r="43" spans="1:4" s="1" customFormat="1" ht="12" customHeight="1" x14ac:dyDescent="0.2">
      <c r="A43"/>
      <c r="B43"/>
      <c r="C43"/>
      <c r="D43"/>
    </row>
    <row r="44" spans="1:4" s="1" customFormat="1" ht="16.5" customHeight="1" x14ac:dyDescent="0.2">
      <c r="A44"/>
      <c r="B44" s="79" t="s">
        <v>131</v>
      </c>
      <c r="C44"/>
      <c r="D44"/>
    </row>
    <row r="45" spans="1:4" s="1" customFormat="1" ht="12" customHeight="1" x14ac:dyDescent="0.2">
      <c r="A45"/>
      <c r="B45"/>
      <c r="C45"/>
      <c r="D45"/>
    </row>
    <row r="46" spans="1:4" s="1" customFormat="1" ht="12" customHeight="1" x14ac:dyDescent="0.2">
      <c r="A46"/>
      <c r="B46"/>
      <c r="C46"/>
      <c r="D46"/>
    </row>
    <row r="47" spans="1:4" s="1" customFormat="1" ht="18.75" customHeight="1" x14ac:dyDescent="0.2"/>
    <row r="48" spans="1:4" s="1" customFormat="1" ht="12" customHeight="1" x14ac:dyDescent="0.2">
      <c r="A48"/>
      <c r="B48"/>
      <c r="C48"/>
      <c r="D48"/>
    </row>
    <row r="49" spans="1:4" s="1" customFormat="1" ht="12" customHeight="1" x14ac:dyDescent="0.2">
      <c r="A49"/>
      <c r="B49"/>
      <c r="C49"/>
      <c r="D49"/>
    </row>
    <row r="50" spans="1:4" s="1" customFormat="1" ht="12" customHeight="1" x14ac:dyDescent="0.2">
      <c r="A50"/>
      <c r="B50"/>
      <c r="C50"/>
      <c r="D50"/>
    </row>
    <row r="51" spans="1:4" s="1" customFormat="1" ht="21" customHeight="1" x14ac:dyDescent="0.2">
      <c r="A51"/>
      <c r="B51"/>
      <c r="C51"/>
      <c r="D51"/>
    </row>
    <row r="52" spans="1:4" s="1" customFormat="1" ht="7.5" customHeight="1" x14ac:dyDescent="0.2">
      <c r="A52"/>
      <c r="B52"/>
      <c r="C52"/>
      <c r="D52"/>
    </row>
    <row r="53" spans="1:4" s="1" customFormat="1" ht="6" customHeight="1" x14ac:dyDescent="0.2">
      <c r="A53"/>
      <c r="B53"/>
      <c r="C53"/>
      <c r="D53"/>
    </row>
    <row r="55" spans="1:4" s="1" customFormat="1" ht="12" customHeight="1" x14ac:dyDescent="0.2">
      <c r="A55"/>
      <c r="B55"/>
      <c r="C55"/>
      <c r="D55"/>
    </row>
    <row r="56" spans="1:4" s="1" customFormat="1" ht="12" customHeight="1" x14ac:dyDescent="0.2">
      <c r="A56"/>
      <c r="B56"/>
      <c r="C56"/>
      <c r="D56"/>
    </row>
    <row r="57" spans="1:4" s="1" customFormat="1" ht="12" customHeight="1" x14ac:dyDescent="0.2">
      <c r="A57"/>
      <c r="B57"/>
      <c r="C57"/>
      <c r="D57"/>
    </row>
    <row r="58" spans="1:4" s="1" customFormat="1" ht="14.25" customHeight="1" x14ac:dyDescent="0.2">
      <c r="A58" s="4"/>
      <c r="B58" s="4"/>
      <c r="C58" s="4"/>
      <c r="D58" s="4"/>
    </row>
    <row r="59" spans="1:4" s="1" customFormat="1" ht="14.25" customHeight="1" x14ac:dyDescent="0.2">
      <c r="A59" s="4"/>
      <c r="B59" s="4"/>
      <c r="C59" s="4"/>
      <c r="D59" s="4"/>
    </row>
    <row r="60" spans="1:4" s="1" customFormat="1" ht="14.25" customHeight="1" x14ac:dyDescent="0.2">
      <c r="A60" s="4"/>
      <c r="B60" s="4"/>
      <c r="C60" s="4"/>
      <c r="D60" s="4"/>
    </row>
    <row r="61" spans="1:4" s="1" customFormat="1" ht="14.25" customHeight="1" x14ac:dyDescent="0.2">
      <c r="A61" s="81" t="s">
        <v>132</v>
      </c>
      <c r="B61" s="82"/>
      <c r="C61" s="82"/>
      <c r="D61" s="82"/>
    </row>
    <row r="62" spans="1:4" s="1" customFormat="1" ht="20.25" customHeight="1" x14ac:dyDescent="0.2">
      <c r="A62" s="73" t="s">
        <v>133</v>
      </c>
      <c r="B62" s="84"/>
      <c r="C62" s="84"/>
      <c r="D62" s="84"/>
    </row>
    <row r="63" spans="1:4" s="1" customFormat="1" ht="20.25" customHeight="1" x14ac:dyDescent="0.2">
      <c r="A63" s="108" t="s">
        <v>134</v>
      </c>
      <c r="B63" s="109"/>
      <c r="C63" s="84"/>
      <c r="D63" s="84"/>
    </row>
    <row r="64" spans="1:4" s="1" customFormat="1" ht="18" customHeight="1" x14ac:dyDescent="0.2">
      <c r="A64" s="82"/>
      <c r="B64" s="82"/>
      <c r="C64" s="82"/>
      <c r="D64" s="85" t="s">
        <v>97</v>
      </c>
    </row>
    <row r="65" spans="1:4" s="1" customFormat="1" ht="18.75" customHeight="1" x14ac:dyDescent="0.2">
      <c r="A65" s="86" t="s">
        <v>2</v>
      </c>
      <c r="B65" s="87"/>
      <c r="C65" s="88" t="s">
        <v>93</v>
      </c>
      <c r="D65" s="51"/>
    </row>
    <row r="66" spans="1:4" s="1" customFormat="1" ht="18" customHeight="1" x14ac:dyDescent="0.2">
      <c r="A66" s="89" t="s">
        <v>63</v>
      </c>
      <c r="B66" s="90" t="s">
        <v>3</v>
      </c>
      <c r="C66" s="374" t="s">
        <v>4</v>
      </c>
      <c r="D66" s="374" t="s">
        <v>2</v>
      </c>
    </row>
    <row r="67" spans="1:4" s="1" customFormat="1" ht="18.75" customHeight="1" x14ac:dyDescent="0.2">
      <c r="A67" s="110">
        <v>2007</v>
      </c>
      <c r="B67" s="111"/>
      <c r="C67" s="375"/>
      <c r="D67" s="375"/>
    </row>
    <row r="68" spans="1:4" s="1" customFormat="1" ht="18.75" customHeight="1" x14ac:dyDescent="0.2">
      <c r="A68" s="112">
        <v>11230</v>
      </c>
      <c r="B68" s="104" t="s">
        <v>135</v>
      </c>
      <c r="C68" s="113">
        <v>1000</v>
      </c>
      <c r="D68" s="99">
        <v>816</v>
      </c>
    </row>
    <row r="69" spans="1:4" s="1" customFormat="1" ht="18.75" customHeight="1" x14ac:dyDescent="0.2">
      <c r="A69" s="96">
        <v>1636790</v>
      </c>
      <c r="B69" s="104" t="s">
        <v>136</v>
      </c>
      <c r="C69" s="113">
        <v>95000</v>
      </c>
      <c r="D69" s="96">
        <v>1559749</v>
      </c>
    </row>
    <row r="70" spans="1:4" s="1" customFormat="1" ht="18.75" customHeight="1" x14ac:dyDescent="0.2">
      <c r="A70" s="96">
        <v>134867</v>
      </c>
      <c r="B70" s="104" t="s">
        <v>137</v>
      </c>
      <c r="C70" s="113">
        <v>10000</v>
      </c>
      <c r="D70" s="96">
        <v>112850</v>
      </c>
    </row>
    <row r="71" spans="1:4" s="1" customFormat="1" ht="18.75" customHeight="1" x14ac:dyDescent="0.2">
      <c r="A71" s="96">
        <v>11711</v>
      </c>
      <c r="B71" s="104" t="s">
        <v>138</v>
      </c>
      <c r="C71" s="98" t="s">
        <v>60</v>
      </c>
      <c r="D71" s="96">
        <v>17364</v>
      </c>
    </row>
    <row r="72" spans="1:4" s="1" customFormat="1" ht="18.75" customHeight="1" x14ac:dyDescent="0.2">
      <c r="A72" s="96">
        <v>151396</v>
      </c>
      <c r="B72" s="104" t="s">
        <v>139</v>
      </c>
      <c r="C72" s="113">
        <v>134000</v>
      </c>
      <c r="D72" s="96">
        <v>151668</v>
      </c>
    </row>
    <row r="73" spans="1:4" s="1" customFormat="1" ht="18.75" customHeight="1" x14ac:dyDescent="0.2">
      <c r="A73" s="96">
        <v>9644</v>
      </c>
      <c r="B73" s="104" t="s">
        <v>140</v>
      </c>
      <c r="C73" s="113">
        <v>3000</v>
      </c>
      <c r="D73" s="96">
        <v>16737</v>
      </c>
    </row>
    <row r="74" spans="1:4" s="1" customFormat="1" ht="18.75" customHeight="1" x14ac:dyDescent="0.2">
      <c r="A74" s="96">
        <v>29495</v>
      </c>
      <c r="B74" s="104" t="s">
        <v>141</v>
      </c>
      <c r="C74" s="96">
        <v>3000</v>
      </c>
      <c r="D74" s="96">
        <v>13373</v>
      </c>
    </row>
    <row r="75" spans="1:4" s="1" customFormat="1" ht="18.75" customHeight="1" x14ac:dyDescent="0.2">
      <c r="A75" s="96">
        <v>661162</v>
      </c>
      <c r="B75" s="104" t="s">
        <v>142</v>
      </c>
      <c r="C75" s="113">
        <v>789000</v>
      </c>
      <c r="D75" s="96">
        <v>744570</v>
      </c>
    </row>
    <row r="76" spans="1:4" s="1" customFormat="1" ht="18.75" customHeight="1" x14ac:dyDescent="0.2">
      <c r="A76" s="96">
        <v>1945</v>
      </c>
      <c r="B76" s="104" t="s">
        <v>143</v>
      </c>
      <c r="C76" s="98" t="s">
        <v>60</v>
      </c>
      <c r="D76" s="96">
        <v>4177</v>
      </c>
    </row>
    <row r="77" spans="1:4" s="1" customFormat="1" ht="18.75" customHeight="1" x14ac:dyDescent="0.2">
      <c r="A77" s="96">
        <v>86909</v>
      </c>
      <c r="B77" s="104" t="s">
        <v>144</v>
      </c>
      <c r="C77" s="113">
        <v>55000</v>
      </c>
      <c r="D77" s="100">
        <v>107900</v>
      </c>
    </row>
    <row r="78" spans="1:4" s="1" customFormat="1" ht="18.75" customHeight="1" x14ac:dyDescent="0.2">
      <c r="A78" s="96">
        <v>9536999</v>
      </c>
      <c r="B78" s="104" t="s">
        <v>145</v>
      </c>
      <c r="C78" s="113">
        <v>5148000</v>
      </c>
      <c r="D78" s="100">
        <v>13841772</v>
      </c>
    </row>
    <row r="79" spans="1:4" s="1" customFormat="1" ht="18.75" customHeight="1" x14ac:dyDescent="0.2">
      <c r="A79" s="96">
        <v>969</v>
      </c>
      <c r="B79" s="104" t="s">
        <v>146</v>
      </c>
      <c r="C79" s="98" t="s">
        <v>60</v>
      </c>
      <c r="D79" s="100">
        <v>465</v>
      </c>
    </row>
    <row r="80" spans="1:4" s="1" customFormat="1" ht="18.75" customHeight="1" x14ac:dyDescent="0.2">
      <c r="A80" s="96">
        <v>92133594</v>
      </c>
      <c r="B80" s="104" t="s">
        <v>147</v>
      </c>
      <c r="C80" s="100">
        <v>86730000</v>
      </c>
      <c r="D80" s="96">
        <v>102997687</v>
      </c>
    </row>
    <row r="81" spans="1:4" s="1" customFormat="1" ht="18.75" customHeight="1" x14ac:dyDescent="0.2">
      <c r="A81" s="96">
        <v>315784</v>
      </c>
      <c r="B81" s="104" t="s">
        <v>148</v>
      </c>
      <c r="C81" s="100">
        <v>335000</v>
      </c>
      <c r="D81" s="96">
        <v>577825</v>
      </c>
    </row>
    <row r="82" spans="1:4" s="1" customFormat="1" ht="18.75" customHeight="1" x14ac:dyDescent="0.2">
      <c r="A82" s="103" t="s">
        <v>60</v>
      </c>
      <c r="B82" s="104" t="s">
        <v>149</v>
      </c>
      <c r="C82" s="100">
        <v>838000</v>
      </c>
      <c r="D82" s="96">
        <v>999229</v>
      </c>
    </row>
    <row r="83" spans="1:4" s="1" customFormat="1" ht="18.75" customHeight="1" x14ac:dyDescent="0.2">
      <c r="A83" s="103" t="s">
        <v>60</v>
      </c>
      <c r="B83" s="104" t="s">
        <v>150</v>
      </c>
      <c r="C83" s="100">
        <v>47749000</v>
      </c>
      <c r="D83" s="96">
        <v>34271488</v>
      </c>
    </row>
    <row r="84" spans="1:4" s="1" customFormat="1" ht="18.75" customHeight="1" x14ac:dyDescent="0.2">
      <c r="A84" s="96">
        <v>17099</v>
      </c>
      <c r="B84" s="104" t="s">
        <v>151</v>
      </c>
      <c r="C84" s="98" t="s">
        <v>60</v>
      </c>
      <c r="D84" s="96">
        <v>35426</v>
      </c>
    </row>
    <row r="85" spans="1:4" s="1" customFormat="1" ht="18.75" customHeight="1" x14ac:dyDescent="0.2">
      <c r="A85" s="96">
        <v>244376</v>
      </c>
      <c r="B85" s="104" t="s">
        <v>152</v>
      </c>
      <c r="C85" s="113">
        <v>850000</v>
      </c>
      <c r="D85" s="96">
        <v>151226</v>
      </c>
    </row>
    <row r="86" spans="1:4" s="1" customFormat="1" ht="18.75" customHeight="1" x14ac:dyDescent="0.2">
      <c r="A86" s="96">
        <v>1138</v>
      </c>
      <c r="B86" s="104" t="s">
        <v>153</v>
      </c>
      <c r="C86" s="98" t="s">
        <v>60</v>
      </c>
      <c r="D86" s="96">
        <v>618</v>
      </c>
    </row>
    <row r="87" spans="1:4" s="1" customFormat="1" ht="18.75" customHeight="1" x14ac:dyDescent="0.2">
      <c r="A87" s="96">
        <v>225642301</v>
      </c>
      <c r="B87" s="104" t="s">
        <v>154</v>
      </c>
      <c r="C87" s="100">
        <v>164352000</v>
      </c>
      <c r="D87" s="96">
        <v>306563486</v>
      </c>
    </row>
    <row r="88" spans="1:4" s="1" customFormat="1" ht="18.75" customHeight="1" x14ac:dyDescent="0.2">
      <c r="A88" s="96">
        <v>615567</v>
      </c>
      <c r="B88" s="104" t="s">
        <v>155</v>
      </c>
      <c r="C88" s="98" t="s">
        <v>60</v>
      </c>
      <c r="D88" s="96">
        <v>3792306</v>
      </c>
    </row>
    <row r="89" spans="1:4" s="1" customFormat="1" ht="18.75" customHeight="1" x14ac:dyDescent="0.2">
      <c r="A89" s="114"/>
      <c r="B89" s="115" t="s">
        <v>156</v>
      </c>
      <c r="C89" s="116"/>
      <c r="D89" s="114"/>
    </row>
    <row r="90" spans="1:4" s="1" customFormat="1" ht="18.75" customHeight="1" x14ac:dyDescent="0.2">
      <c r="A90" s="96">
        <v>397145629</v>
      </c>
      <c r="B90" s="104" t="s">
        <v>157</v>
      </c>
      <c r="C90" s="100">
        <v>403225000</v>
      </c>
      <c r="D90" s="96">
        <v>600602587</v>
      </c>
    </row>
    <row r="91" spans="1:4" s="1" customFormat="1" ht="18.75" customHeight="1" x14ac:dyDescent="0.2">
      <c r="A91" s="96">
        <v>46754694</v>
      </c>
      <c r="B91" s="104" t="s">
        <v>158</v>
      </c>
      <c r="C91" s="103" t="s">
        <v>60</v>
      </c>
      <c r="D91" s="100">
        <v>1435243</v>
      </c>
    </row>
    <row r="92" spans="1:4" s="1" customFormat="1" ht="18.75" customHeight="1" x14ac:dyDescent="0.2">
      <c r="A92" s="99">
        <v>110167</v>
      </c>
      <c r="B92" s="104" t="s">
        <v>159</v>
      </c>
      <c r="C92" s="98" t="s">
        <v>60</v>
      </c>
      <c r="D92" s="113">
        <v>2824186</v>
      </c>
    </row>
    <row r="93" spans="1:4" s="1" customFormat="1" ht="18.75" customHeight="1" x14ac:dyDescent="0.2">
      <c r="A93" s="103" t="s">
        <v>60</v>
      </c>
      <c r="B93" s="106" t="s">
        <v>160</v>
      </c>
      <c r="C93" s="113">
        <v>9000000</v>
      </c>
      <c r="D93" s="103" t="s">
        <v>60</v>
      </c>
    </row>
    <row r="94" spans="1:4" s="1" customFormat="1" ht="23.25" x14ac:dyDescent="0.2">
      <c r="A94" s="117">
        <f>SUM(A9:A41,A68:A93)</f>
        <v>1344916576</v>
      </c>
      <c r="B94" s="118" t="s">
        <v>161</v>
      </c>
      <c r="C94" s="119">
        <f>SUM(C9:C93)</f>
        <v>1130000000</v>
      </c>
      <c r="D94" s="117">
        <f>SUM(D9:D41,D68:D93)</f>
        <v>1553793899</v>
      </c>
    </row>
    <row r="95" spans="1:4" s="1" customFormat="1" ht="18" customHeight="1" x14ac:dyDescent="0.2">
      <c r="A95" s="376"/>
      <c r="B95" s="376"/>
      <c r="C95" s="376"/>
      <c r="D95" s="376"/>
    </row>
    <row r="96" spans="1:4" s="1" customFormat="1" ht="14.25" x14ac:dyDescent="0.2">
      <c r="A96" s="373"/>
      <c r="B96" s="373"/>
      <c r="C96" s="373"/>
      <c r="D96" s="373"/>
    </row>
    <row r="97" spans="1:4" s="1" customFormat="1" ht="14.25" x14ac:dyDescent="0.2">
      <c r="A97" s="373"/>
      <c r="B97" s="373"/>
      <c r="C97" s="373"/>
      <c r="D97" s="373"/>
    </row>
    <row r="98" spans="1:4" s="1" customFormat="1" ht="18.75" customHeight="1" x14ac:dyDescent="0.2">
      <c r="A98"/>
      <c r="B98" s="79" t="s">
        <v>162</v>
      </c>
      <c r="C98"/>
      <c r="D98"/>
    </row>
    <row r="99" spans="1:4" s="1" customFormat="1" x14ac:dyDescent="0.2"/>
    <row r="100" spans="1:4" s="1" customFormat="1" x14ac:dyDescent="0.2"/>
    <row r="101" spans="1:4" s="1" customFormat="1" x14ac:dyDescent="0.2"/>
    <row r="102" spans="1:4" s="1" customFormat="1" x14ac:dyDescent="0.2"/>
    <row r="103" spans="1:4" s="1" customFormat="1" x14ac:dyDescent="0.2"/>
    <row r="104" spans="1:4" s="1" customFormat="1" ht="22.5" customHeight="1" x14ac:dyDescent="0.2"/>
    <row r="105" spans="1:4" s="1" customFormat="1" x14ac:dyDescent="0.2"/>
    <row r="106" spans="1:4" s="1" customFormat="1" x14ac:dyDescent="0.2"/>
    <row r="107" spans="1:4" s="1" customFormat="1" x14ac:dyDescent="0.2"/>
    <row r="108" spans="1:4" s="1" customFormat="1" x14ac:dyDescent="0.2"/>
    <row r="109" spans="1:4" s="1" customFormat="1" x14ac:dyDescent="0.2"/>
    <row r="110" spans="1:4" s="1" customFormat="1" x14ac:dyDescent="0.2"/>
    <row r="111" spans="1:4" s="1" customFormat="1" x14ac:dyDescent="0.2"/>
    <row r="112" spans="1:4" s="1" customFormat="1" x14ac:dyDescent="0.2"/>
  </sheetData>
  <mergeCells count="7">
    <mergeCell ref="A97:D97"/>
    <mergeCell ref="C7:C8"/>
    <mergeCell ref="D7:D8"/>
    <mergeCell ref="C66:C67"/>
    <mergeCell ref="D66:D67"/>
    <mergeCell ref="A95:D95"/>
    <mergeCell ref="A96:D96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7"/>
  <sheetViews>
    <sheetView rightToLeft="1" topLeftCell="A157" workbookViewId="0">
      <selection activeCell="C11" sqref="C11"/>
    </sheetView>
  </sheetViews>
  <sheetFormatPr defaultRowHeight="12.75" x14ac:dyDescent="0.2"/>
  <cols>
    <col min="1" max="1" width="14" customWidth="1"/>
    <col min="2" max="2" width="3.7109375" customWidth="1"/>
    <col min="3" max="3" width="50.7109375" customWidth="1"/>
    <col min="4" max="4" width="14.5703125" customWidth="1"/>
    <col min="5" max="5" width="14.140625" customWidth="1"/>
  </cols>
  <sheetData>
    <row r="2" spans="1:5" s="1" customFormat="1" ht="23.25" x14ac:dyDescent="0.2">
      <c r="A2" s="81" t="s">
        <v>163</v>
      </c>
      <c r="B2" s="82"/>
      <c r="C2" s="82"/>
      <c r="D2" s="82"/>
      <c r="E2" s="82"/>
    </row>
    <row r="3" spans="1:5" s="1" customFormat="1" ht="19.5" customHeight="1" x14ac:dyDescent="0.2">
      <c r="A3" s="83" t="s">
        <v>164</v>
      </c>
      <c r="B3" s="120"/>
      <c r="C3" s="120"/>
      <c r="D3" s="120"/>
      <c r="E3" s="120"/>
    </row>
    <row r="4" spans="1:5" s="1" customFormat="1" ht="19.5" customHeight="1" x14ac:dyDescent="0.2">
      <c r="A4" s="83" t="s">
        <v>165</v>
      </c>
      <c r="B4" s="120"/>
      <c r="C4" s="120"/>
      <c r="D4" s="120"/>
      <c r="E4" s="120"/>
    </row>
    <row r="5" spans="1:5" s="1" customFormat="1" ht="19.5" customHeight="1" x14ac:dyDescent="0.2">
      <c r="A5" s="83" t="s">
        <v>166</v>
      </c>
      <c r="B5" s="120"/>
      <c r="C5" s="120"/>
      <c r="D5" s="120"/>
      <c r="E5" s="120"/>
    </row>
    <row r="6" spans="1:5" s="1" customFormat="1" ht="19.5" customHeight="1" x14ac:dyDescent="0.2">
      <c r="A6" s="82"/>
      <c r="B6" s="121"/>
      <c r="C6" s="82"/>
      <c r="D6" s="82"/>
      <c r="E6" s="85" t="s">
        <v>97</v>
      </c>
    </row>
    <row r="7" spans="1:5" s="1" customFormat="1" ht="19.5" customHeight="1" x14ac:dyDescent="0.2">
      <c r="A7" s="86" t="s">
        <v>167</v>
      </c>
      <c r="B7" s="122"/>
      <c r="C7" s="123"/>
      <c r="D7" s="45" t="s">
        <v>93</v>
      </c>
      <c r="E7" s="124"/>
    </row>
    <row r="8" spans="1:5" s="1" customFormat="1" ht="19.5" customHeight="1" x14ac:dyDescent="0.2">
      <c r="A8" s="89" t="s">
        <v>63</v>
      </c>
      <c r="B8" s="42" t="s">
        <v>3</v>
      </c>
      <c r="C8" s="125"/>
      <c r="D8" s="374" t="s">
        <v>4</v>
      </c>
      <c r="E8" s="374" t="s">
        <v>167</v>
      </c>
    </row>
    <row r="9" spans="1:5" s="1" customFormat="1" ht="18.75" customHeight="1" x14ac:dyDescent="0.2">
      <c r="A9" s="89">
        <v>2007</v>
      </c>
      <c r="B9" s="126"/>
      <c r="C9" s="127"/>
      <c r="D9" s="375"/>
      <c r="E9" s="375"/>
    </row>
    <row r="10" spans="1:5" s="1" customFormat="1" ht="21" customHeight="1" x14ac:dyDescent="0.2">
      <c r="A10" s="128"/>
      <c r="B10" s="129" t="s">
        <v>7</v>
      </c>
      <c r="C10" s="130" t="s">
        <v>168</v>
      </c>
      <c r="D10" s="128"/>
      <c r="E10" s="128"/>
    </row>
    <row r="11" spans="1:5" s="1" customFormat="1" ht="19.5" customHeight="1" x14ac:dyDescent="0.2">
      <c r="A11" s="99">
        <v>12590</v>
      </c>
      <c r="B11" s="39"/>
      <c r="C11" s="131" t="s">
        <v>98</v>
      </c>
      <c r="D11" s="103" t="s">
        <v>60</v>
      </c>
      <c r="E11" s="103" t="s">
        <v>60</v>
      </c>
    </row>
    <row r="12" spans="1:5" s="1" customFormat="1" ht="19.5" customHeight="1" x14ac:dyDescent="0.2">
      <c r="A12" s="99">
        <v>16100</v>
      </c>
      <c r="B12" s="39"/>
      <c r="C12" s="131" t="s">
        <v>99</v>
      </c>
      <c r="D12" s="103" t="s">
        <v>60</v>
      </c>
      <c r="E12" s="99">
        <v>3226</v>
      </c>
    </row>
    <row r="13" spans="1:5" s="1" customFormat="1" ht="19.5" customHeight="1" x14ac:dyDescent="0.2">
      <c r="A13" s="99">
        <v>31</v>
      </c>
      <c r="B13" s="39"/>
      <c r="C13" s="131" t="s">
        <v>100</v>
      </c>
      <c r="D13" s="103" t="s">
        <v>60</v>
      </c>
      <c r="E13" s="99">
        <v>5</v>
      </c>
    </row>
    <row r="14" spans="1:5" s="1" customFormat="1" ht="19.5" customHeight="1" x14ac:dyDescent="0.2">
      <c r="A14" s="99">
        <v>376749</v>
      </c>
      <c r="B14" s="39"/>
      <c r="C14" s="131" t="s">
        <v>101</v>
      </c>
      <c r="D14" s="99">
        <v>302000</v>
      </c>
      <c r="E14" s="99">
        <v>423043</v>
      </c>
    </row>
    <row r="15" spans="1:5" s="1" customFormat="1" ht="19.5" customHeight="1" x14ac:dyDescent="0.2">
      <c r="A15" s="99">
        <v>240449175</v>
      </c>
      <c r="B15" s="39"/>
      <c r="C15" s="131" t="s">
        <v>102</v>
      </c>
      <c r="D15" s="99">
        <v>220424000</v>
      </c>
      <c r="E15" s="99">
        <v>267262264</v>
      </c>
    </row>
    <row r="16" spans="1:5" s="1" customFormat="1" ht="19.5" customHeight="1" x14ac:dyDescent="0.2">
      <c r="A16" s="99">
        <v>2485778</v>
      </c>
      <c r="B16" s="39"/>
      <c r="C16" s="131" t="s">
        <v>103</v>
      </c>
      <c r="D16" s="99">
        <v>2184000</v>
      </c>
      <c r="E16" s="99">
        <v>3775617</v>
      </c>
    </row>
    <row r="17" spans="1:5" s="1" customFormat="1" ht="20.25" customHeight="1" x14ac:dyDescent="0.2">
      <c r="A17" s="99">
        <v>5927</v>
      </c>
      <c r="B17" s="39"/>
      <c r="C17" s="131" t="s">
        <v>117</v>
      </c>
      <c r="D17" s="99">
        <v>1000</v>
      </c>
      <c r="E17" s="99">
        <v>30861</v>
      </c>
    </row>
    <row r="18" spans="1:5" s="1" customFormat="1" ht="19.5" customHeight="1" x14ac:dyDescent="0.2">
      <c r="A18" s="99">
        <v>1444603</v>
      </c>
      <c r="B18" s="39"/>
      <c r="C18" s="132" t="s">
        <v>169</v>
      </c>
      <c r="D18" s="99">
        <v>822000</v>
      </c>
      <c r="E18" s="99">
        <v>1826859</v>
      </c>
    </row>
    <row r="19" spans="1:5" s="1" customFormat="1" ht="19.5" customHeight="1" x14ac:dyDescent="0.2">
      <c r="A19" s="103" t="s">
        <v>60</v>
      </c>
      <c r="B19" s="39"/>
      <c r="C19" s="132" t="s">
        <v>122</v>
      </c>
      <c r="D19" s="103" t="s">
        <v>60</v>
      </c>
      <c r="E19" s="99">
        <v>824</v>
      </c>
    </row>
    <row r="20" spans="1:5" s="1" customFormat="1" ht="19.5" customHeight="1" x14ac:dyDescent="0.2">
      <c r="A20" s="99">
        <v>12694</v>
      </c>
      <c r="B20" s="39"/>
      <c r="C20" s="131" t="s">
        <v>123</v>
      </c>
      <c r="D20" s="99">
        <v>6000</v>
      </c>
      <c r="E20" s="99">
        <v>29903</v>
      </c>
    </row>
    <row r="21" spans="1:5" s="1" customFormat="1" ht="19.5" customHeight="1" x14ac:dyDescent="0.2">
      <c r="A21" s="99">
        <v>179999</v>
      </c>
      <c r="B21" s="39"/>
      <c r="C21" s="131" t="s">
        <v>170</v>
      </c>
      <c r="D21" s="99">
        <v>116000</v>
      </c>
      <c r="E21" s="99">
        <v>172039</v>
      </c>
    </row>
    <row r="22" spans="1:5" s="1" customFormat="1" ht="19.5" customHeight="1" x14ac:dyDescent="0.2">
      <c r="A22" s="99">
        <v>11230</v>
      </c>
      <c r="B22" s="39"/>
      <c r="C22" s="131" t="s">
        <v>171</v>
      </c>
      <c r="D22" s="99">
        <v>1000</v>
      </c>
      <c r="E22" s="99">
        <v>816</v>
      </c>
    </row>
    <row r="23" spans="1:5" s="1" customFormat="1" ht="19.5" customHeight="1" x14ac:dyDescent="0.2">
      <c r="A23" s="99">
        <v>9644</v>
      </c>
      <c r="B23" s="39"/>
      <c r="C23" s="131" t="s">
        <v>140</v>
      </c>
      <c r="D23" s="99">
        <v>3000</v>
      </c>
      <c r="E23" s="99">
        <v>16737</v>
      </c>
    </row>
    <row r="24" spans="1:5" s="1" customFormat="1" ht="19.5" customHeight="1" x14ac:dyDescent="0.2">
      <c r="A24" s="99">
        <v>29495</v>
      </c>
      <c r="B24" s="39"/>
      <c r="C24" s="131" t="s">
        <v>141</v>
      </c>
      <c r="D24" s="99">
        <v>3000</v>
      </c>
      <c r="E24" s="99">
        <v>13373</v>
      </c>
    </row>
    <row r="25" spans="1:5" s="1" customFormat="1" ht="19.5" customHeight="1" x14ac:dyDescent="0.2">
      <c r="A25" s="99">
        <v>1945</v>
      </c>
      <c r="B25" s="39"/>
      <c r="C25" s="131" t="s">
        <v>143</v>
      </c>
      <c r="D25" s="103" t="s">
        <v>60</v>
      </c>
      <c r="E25" s="99">
        <v>4177</v>
      </c>
    </row>
    <row r="26" spans="1:5" s="1" customFormat="1" ht="21.75" customHeight="1" x14ac:dyDescent="0.2">
      <c r="A26" s="112">
        <f>SUM(A11:A25)</f>
        <v>245035960</v>
      </c>
      <c r="B26" s="133"/>
      <c r="C26" s="13" t="s">
        <v>172</v>
      </c>
      <c r="D26" s="112">
        <f>SUM(D11:D25)</f>
        <v>223862000</v>
      </c>
      <c r="E26" s="112">
        <f>SUM(E11:E25)</f>
        <v>273559744</v>
      </c>
    </row>
    <row r="27" spans="1:5" s="1" customFormat="1" ht="20.25" customHeight="1" x14ac:dyDescent="0.2">
      <c r="A27" s="112"/>
      <c r="B27" s="37" t="s">
        <v>9</v>
      </c>
      <c r="C27" s="130" t="s">
        <v>173</v>
      </c>
      <c r="D27" s="112"/>
      <c r="E27" s="112"/>
    </row>
    <row r="28" spans="1:5" s="1" customFormat="1" ht="20.25" customHeight="1" x14ac:dyDescent="0.2">
      <c r="A28" s="99">
        <v>47081</v>
      </c>
      <c r="B28" s="37"/>
      <c r="C28" s="131" t="s">
        <v>174</v>
      </c>
      <c r="D28" s="99">
        <v>40000</v>
      </c>
      <c r="E28" s="99">
        <v>68236</v>
      </c>
    </row>
    <row r="29" spans="1:5" s="1" customFormat="1" ht="19.5" customHeight="1" x14ac:dyDescent="0.2">
      <c r="A29" s="99">
        <v>141413</v>
      </c>
      <c r="B29" s="39"/>
      <c r="C29" s="131" t="s">
        <v>104</v>
      </c>
      <c r="D29" s="99">
        <v>176000</v>
      </c>
      <c r="E29" s="99">
        <v>200907</v>
      </c>
    </row>
    <row r="30" spans="1:5" s="1" customFormat="1" ht="19.5" customHeight="1" x14ac:dyDescent="0.2">
      <c r="A30" s="99">
        <v>1751331</v>
      </c>
      <c r="B30" s="39"/>
      <c r="C30" s="131" t="s">
        <v>109</v>
      </c>
      <c r="D30" s="99">
        <v>1672000</v>
      </c>
      <c r="E30" s="99">
        <v>1929717</v>
      </c>
    </row>
    <row r="31" spans="1:5" s="1" customFormat="1" ht="19.5" customHeight="1" x14ac:dyDescent="0.2">
      <c r="A31" s="99">
        <v>4953</v>
      </c>
      <c r="B31" s="39"/>
      <c r="C31" s="131" t="s">
        <v>119</v>
      </c>
      <c r="D31" s="99">
        <v>2000</v>
      </c>
      <c r="E31" s="99">
        <v>29081</v>
      </c>
    </row>
    <row r="32" spans="1:5" s="1" customFormat="1" ht="19.5" customHeight="1" x14ac:dyDescent="0.2">
      <c r="A32" s="99">
        <v>661162</v>
      </c>
      <c r="B32" s="39"/>
      <c r="C32" s="131" t="s">
        <v>175</v>
      </c>
      <c r="D32" s="99">
        <v>789000</v>
      </c>
      <c r="E32" s="99">
        <v>744570</v>
      </c>
    </row>
    <row r="33" spans="1:5" s="1" customFormat="1" ht="19.5" customHeight="1" x14ac:dyDescent="0.2">
      <c r="A33" s="99">
        <v>244376</v>
      </c>
      <c r="B33" s="39"/>
      <c r="C33" s="131" t="s">
        <v>152</v>
      </c>
      <c r="D33" s="99">
        <v>850000</v>
      </c>
      <c r="E33" s="99">
        <v>151226</v>
      </c>
    </row>
    <row r="34" spans="1:5" s="1" customFormat="1" ht="19.5" customHeight="1" x14ac:dyDescent="0.2">
      <c r="A34" s="99">
        <v>17099</v>
      </c>
      <c r="B34" s="39"/>
      <c r="C34" s="131" t="s">
        <v>151</v>
      </c>
      <c r="D34" s="103" t="s">
        <v>60</v>
      </c>
      <c r="E34" s="99">
        <v>35426</v>
      </c>
    </row>
    <row r="35" spans="1:5" s="1" customFormat="1" ht="19.5" customHeight="1" x14ac:dyDescent="0.2">
      <c r="A35" s="99">
        <v>1138</v>
      </c>
      <c r="B35" s="39"/>
      <c r="C35" s="134" t="s">
        <v>153</v>
      </c>
      <c r="D35" s="103" t="s">
        <v>60</v>
      </c>
      <c r="E35" s="99">
        <v>618</v>
      </c>
    </row>
    <row r="36" spans="1:5" s="1" customFormat="1" ht="19.5" customHeight="1" x14ac:dyDescent="0.2">
      <c r="A36" s="99">
        <v>225642301</v>
      </c>
      <c r="B36" s="39"/>
      <c r="C36" s="131" t="s">
        <v>154</v>
      </c>
      <c r="D36" s="99">
        <v>164352000</v>
      </c>
      <c r="E36" s="99">
        <v>306563486</v>
      </c>
    </row>
    <row r="37" spans="1:5" s="1" customFormat="1" ht="21.75" customHeight="1" x14ac:dyDescent="0.2">
      <c r="A37" s="135">
        <f>SUM(A28:A36)</f>
        <v>228510854</v>
      </c>
      <c r="B37" s="133"/>
      <c r="C37" s="12" t="s">
        <v>176</v>
      </c>
      <c r="D37" s="135">
        <f>SUM(D28:D36)</f>
        <v>167881000</v>
      </c>
      <c r="E37" s="135">
        <f>SUM(E28:E36)</f>
        <v>309723267</v>
      </c>
    </row>
    <row r="38" spans="1:5" s="1" customFormat="1" ht="18" customHeight="1" x14ac:dyDescent="0.2">
      <c r="A38"/>
      <c r="B38"/>
      <c r="C38"/>
      <c r="D38"/>
      <c r="E38"/>
    </row>
    <row r="39" spans="1:5" s="1" customFormat="1" ht="12.75" customHeight="1" x14ac:dyDescent="0.2">
      <c r="A39"/>
      <c r="B39"/>
      <c r="C39"/>
      <c r="D39"/>
      <c r="E39"/>
    </row>
    <row r="40" spans="1:5" s="1" customFormat="1" ht="12.75" customHeight="1" x14ac:dyDescent="0.2">
      <c r="A40"/>
      <c r="B40"/>
      <c r="C40"/>
      <c r="D40"/>
      <c r="E40"/>
    </row>
    <row r="41" spans="1:5" s="1" customFormat="1" ht="12.75" customHeight="1" x14ac:dyDescent="0.2">
      <c r="A41"/>
      <c r="B41"/>
      <c r="C41" s="136" t="s">
        <v>177</v>
      </c>
      <c r="D41"/>
      <c r="E41"/>
    </row>
    <row r="42" spans="1:5" s="1" customFormat="1" ht="12.75" customHeight="1" x14ac:dyDescent="0.2">
      <c r="A42"/>
      <c r="B42"/>
      <c r="C42"/>
      <c r="D42"/>
      <c r="E42"/>
    </row>
    <row r="43" spans="1:5" s="1" customFormat="1" ht="12.75" customHeight="1" x14ac:dyDescent="0.2">
      <c r="A43"/>
      <c r="B43"/>
      <c r="C43"/>
      <c r="D43"/>
      <c r="E43"/>
    </row>
    <row r="44" spans="1:5" s="1" customFormat="1" ht="12.75" customHeight="1" x14ac:dyDescent="0.2">
      <c r="A44"/>
      <c r="B44"/>
      <c r="C44"/>
      <c r="D44"/>
      <c r="E44"/>
    </row>
    <row r="45" spans="1:5" s="1" customFormat="1" ht="12.75" customHeight="1" x14ac:dyDescent="0.2">
      <c r="A45"/>
      <c r="B45"/>
      <c r="C45"/>
      <c r="D45"/>
      <c r="E45"/>
    </row>
    <row r="46" spans="1:5" s="1" customFormat="1" ht="12.75" customHeight="1" x14ac:dyDescent="0.2">
      <c r="A46"/>
      <c r="B46"/>
      <c r="C46"/>
      <c r="D46"/>
      <c r="E46"/>
    </row>
    <row r="47" spans="1:5" s="1" customFormat="1" ht="12.75" customHeight="1" x14ac:dyDescent="0.2">
      <c r="A47"/>
      <c r="B47"/>
      <c r="C47"/>
      <c r="D47"/>
      <c r="E47"/>
    </row>
    <row r="48" spans="1:5" s="1" customFormat="1" ht="16.5" customHeight="1" x14ac:dyDescent="0.2">
      <c r="B48" s="82"/>
      <c r="C48" s="137"/>
      <c r="D48" s="82"/>
      <c r="E48" s="82"/>
    </row>
    <row r="49" spans="1:5" s="1" customFormat="1" ht="16.5" customHeight="1" x14ac:dyDescent="0.2">
      <c r="B49" s="82"/>
      <c r="C49" s="82"/>
      <c r="D49" s="82"/>
      <c r="E49" s="82"/>
    </row>
    <row r="50" spans="1:5" s="1" customFormat="1" ht="16.5" customHeight="1" x14ac:dyDescent="0.2">
      <c r="B50" s="82"/>
      <c r="C50" s="82"/>
      <c r="D50" s="82"/>
      <c r="E50" s="82"/>
    </row>
    <row r="51" spans="1:5" s="1" customFormat="1" ht="27" customHeight="1" x14ac:dyDescent="0.2">
      <c r="B51" s="82"/>
      <c r="C51" s="82"/>
      <c r="D51" s="82"/>
      <c r="E51" s="82"/>
    </row>
    <row r="52" spans="1:5" s="1" customFormat="1" ht="16.5" customHeight="1" x14ac:dyDescent="0.2">
      <c r="A52" s="81"/>
      <c r="B52" s="82"/>
      <c r="C52" s="82"/>
      <c r="D52" s="82"/>
      <c r="E52" s="82"/>
    </row>
    <row r="53" spans="1:5" s="1" customFormat="1" ht="16.5" customHeight="1" x14ac:dyDescent="0.2">
      <c r="A53" s="81"/>
      <c r="B53" s="82"/>
      <c r="C53" s="82"/>
      <c r="D53" s="82"/>
      <c r="E53" s="82"/>
    </row>
    <row r="54" spans="1:5" s="1" customFormat="1" ht="16.5" customHeight="1" x14ac:dyDescent="0.2">
      <c r="A54" s="81"/>
      <c r="B54" s="82"/>
      <c r="C54" s="82"/>
      <c r="D54" s="82"/>
      <c r="E54" s="82"/>
    </row>
    <row r="55" spans="1:5" s="1" customFormat="1" ht="16.5" customHeight="1" x14ac:dyDescent="0.2">
      <c r="A55" s="81" t="s">
        <v>178</v>
      </c>
      <c r="B55" s="82"/>
      <c r="C55" s="82"/>
      <c r="D55" s="82"/>
      <c r="E55" s="82"/>
    </row>
    <row r="56" spans="1:5" s="1" customFormat="1" ht="18.75" customHeight="1" x14ac:dyDescent="0.2">
      <c r="A56" s="138" t="s">
        <v>179</v>
      </c>
      <c r="B56" s="120"/>
      <c r="C56" s="120"/>
      <c r="D56" s="120"/>
      <c r="E56" s="120"/>
    </row>
    <row r="57" spans="1:5" s="1" customFormat="1" ht="19.5" customHeight="1" x14ac:dyDescent="0.2">
      <c r="A57" s="83" t="s">
        <v>165</v>
      </c>
      <c r="B57" s="120"/>
      <c r="C57" s="120"/>
      <c r="D57" s="120"/>
      <c r="E57" s="120"/>
    </row>
    <row r="58" spans="1:5" s="1" customFormat="1" ht="19.5" customHeight="1" x14ac:dyDescent="0.2">
      <c r="A58" s="83" t="s">
        <v>166</v>
      </c>
      <c r="B58" s="120"/>
      <c r="C58" s="120"/>
      <c r="D58" s="120"/>
      <c r="E58" s="120"/>
    </row>
    <row r="59" spans="1:5" s="1" customFormat="1" ht="16.5" customHeight="1" x14ac:dyDescent="0.2">
      <c r="A59" s="82"/>
      <c r="B59" s="121"/>
      <c r="C59" s="82"/>
      <c r="D59" s="82"/>
      <c r="E59" s="85" t="s">
        <v>97</v>
      </c>
    </row>
    <row r="60" spans="1:5" s="1" customFormat="1" ht="16.5" customHeight="1" x14ac:dyDescent="0.2">
      <c r="A60" s="86" t="s">
        <v>167</v>
      </c>
      <c r="B60" s="122"/>
      <c r="C60" s="123"/>
      <c r="D60" s="45" t="s">
        <v>93</v>
      </c>
      <c r="E60" s="124"/>
    </row>
    <row r="61" spans="1:5" s="1" customFormat="1" ht="18" customHeight="1" x14ac:dyDescent="0.2">
      <c r="A61" s="89" t="s">
        <v>63</v>
      </c>
      <c r="B61" s="42" t="s">
        <v>3</v>
      </c>
      <c r="C61" s="125"/>
      <c r="D61" s="374" t="s">
        <v>4</v>
      </c>
      <c r="E61" s="374" t="s">
        <v>167</v>
      </c>
    </row>
    <row r="62" spans="1:5" s="1" customFormat="1" ht="15" customHeight="1" x14ac:dyDescent="0.2">
      <c r="A62" s="89">
        <v>2007</v>
      </c>
      <c r="B62" s="126"/>
      <c r="C62" s="127"/>
      <c r="D62" s="375"/>
      <c r="E62" s="375"/>
    </row>
    <row r="63" spans="1:5" s="1" customFormat="1" ht="18.75" customHeight="1" x14ac:dyDescent="0.2">
      <c r="A63" s="139"/>
      <c r="B63" s="37" t="s">
        <v>10</v>
      </c>
      <c r="C63" s="130" t="s">
        <v>180</v>
      </c>
      <c r="D63" s="139"/>
      <c r="E63" s="139"/>
    </row>
    <row r="64" spans="1:5" s="1" customFormat="1" ht="18.75" customHeight="1" x14ac:dyDescent="0.2">
      <c r="A64" s="99">
        <v>13548</v>
      </c>
      <c r="B64" s="37"/>
      <c r="C64" s="134" t="s">
        <v>181</v>
      </c>
      <c r="D64" s="99">
        <v>10000</v>
      </c>
      <c r="E64" s="99">
        <v>7615</v>
      </c>
    </row>
    <row r="65" spans="1:5" s="1" customFormat="1" ht="18" customHeight="1" x14ac:dyDescent="0.2">
      <c r="A65" s="99">
        <v>1739105</v>
      </c>
      <c r="B65" s="39"/>
      <c r="C65" s="134" t="s">
        <v>111</v>
      </c>
      <c r="D65" s="99">
        <v>797000</v>
      </c>
      <c r="E65" s="99">
        <v>1669663</v>
      </c>
    </row>
    <row r="66" spans="1:5" s="1" customFormat="1" ht="18" customHeight="1" x14ac:dyDescent="0.2">
      <c r="A66" s="99">
        <v>2710434</v>
      </c>
      <c r="B66" s="39"/>
      <c r="C66" s="134" t="s">
        <v>126</v>
      </c>
      <c r="D66" s="99">
        <v>1155000</v>
      </c>
      <c r="E66" s="99">
        <v>784413</v>
      </c>
    </row>
    <row r="67" spans="1:5" s="1" customFormat="1" ht="18" customHeight="1" x14ac:dyDescent="0.2">
      <c r="A67" s="99">
        <v>3351</v>
      </c>
      <c r="B67" s="39"/>
      <c r="C67" s="132" t="s">
        <v>182</v>
      </c>
      <c r="D67" s="103" t="s">
        <v>60</v>
      </c>
      <c r="E67" s="103" t="s">
        <v>60</v>
      </c>
    </row>
    <row r="68" spans="1:5" s="1" customFormat="1" ht="18" customHeight="1" x14ac:dyDescent="0.2">
      <c r="A68" s="99">
        <v>132448</v>
      </c>
      <c r="B68" s="39"/>
      <c r="C68" s="131" t="s">
        <v>130</v>
      </c>
      <c r="D68" s="103" t="s">
        <v>60</v>
      </c>
      <c r="E68" s="99">
        <v>193997</v>
      </c>
    </row>
    <row r="69" spans="1:5" s="1" customFormat="1" ht="18" customHeight="1" x14ac:dyDescent="0.2">
      <c r="A69" s="99">
        <v>1636790</v>
      </c>
      <c r="B69" s="39"/>
      <c r="C69" s="131" t="s">
        <v>183</v>
      </c>
      <c r="D69" s="99">
        <v>95000</v>
      </c>
      <c r="E69" s="99">
        <v>1559749</v>
      </c>
    </row>
    <row r="70" spans="1:5" s="1" customFormat="1" ht="18" customHeight="1" x14ac:dyDescent="0.2">
      <c r="A70" s="99">
        <v>209</v>
      </c>
      <c r="B70" s="39"/>
      <c r="C70" s="131" t="s">
        <v>184</v>
      </c>
      <c r="D70" s="99">
        <v>1000</v>
      </c>
      <c r="E70" s="103" t="s">
        <v>60</v>
      </c>
    </row>
    <row r="71" spans="1:5" s="1" customFormat="1" ht="18" customHeight="1" x14ac:dyDescent="0.2">
      <c r="A71" s="103" t="s">
        <v>60</v>
      </c>
      <c r="B71" s="39"/>
      <c r="C71" s="131" t="s">
        <v>144</v>
      </c>
      <c r="D71" s="103" t="s">
        <v>60</v>
      </c>
      <c r="E71" s="99">
        <v>216</v>
      </c>
    </row>
    <row r="72" spans="1:5" s="1" customFormat="1" ht="18" customHeight="1" x14ac:dyDescent="0.2">
      <c r="A72" s="99">
        <v>969</v>
      </c>
      <c r="B72" s="39"/>
      <c r="C72" s="131" t="s">
        <v>185</v>
      </c>
      <c r="D72" s="103" t="s">
        <v>60</v>
      </c>
      <c r="E72" s="99">
        <v>465</v>
      </c>
    </row>
    <row r="73" spans="1:5" s="1" customFormat="1" ht="18" customHeight="1" x14ac:dyDescent="0.2">
      <c r="A73" s="99">
        <v>868729</v>
      </c>
      <c r="B73" s="39"/>
      <c r="C73" s="131" t="s">
        <v>186</v>
      </c>
      <c r="D73" s="99">
        <v>101000</v>
      </c>
      <c r="E73" s="99">
        <v>424631</v>
      </c>
    </row>
    <row r="74" spans="1:5" s="1" customFormat="1" ht="17.25" customHeight="1" x14ac:dyDescent="0.2">
      <c r="A74" s="135">
        <f>SUM(A64:A73)</f>
        <v>7105583</v>
      </c>
      <c r="B74" s="133"/>
      <c r="C74" s="12" t="s">
        <v>187</v>
      </c>
      <c r="D74" s="135">
        <f>SUM(D64:D73)</f>
        <v>2159000</v>
      </c>
      <c r="E74" s="135">
        <f>SUM(E64:E73)</f>
        <v>4640749</v>
      </c>
    </row>
    <row r="75" spans="1:5" s="1" customFormat="1" ht="16.5" customHeight="1" x14ac:dyDescent="0.2">
      <c r="A75" s="112"/>
      <c r="B75" s="129" t="s">
        <v>12</v>
      </c>
      <c r="C75" s="130" t="s">
        <v>188</v>
      </c>
      <c r="D75" s="112"/>
      <c r="E75" s="112"/>
    </row>
    <row r="76" spans="1:5" s="1" customFormat="1" ht="17.25" customHeight="1" x14ac:dyDescent="0.2">
      <c r="A76" s="99">
        <v>13368276</v>
      </c>
      <c r="B76" s="39"/>
      <c r="C76" s="131" t="s">
        <v>110</v>
      </c>
      <c r="D76" s="99">
        <v>11990000</v>
      </c>
      <c r="E76" s="99">
        <v>16692858</v>
      </c>
    </row>
    <row r="77" spans="1:5" s="1" customFormat="1" ht="16.5" customHeight="1" x14ac:dyDescent="0.2">
      <c r="A77" s="112">
        <f>SUM(A76:A76)</f>
        <v>13368276</v>
      </c>
      <c r="B77" s="133"/>
      <c r="C77" s="13" t="s">
        <v>189</v>
      </c>
      <c r="D77" s="112">
        <f>SUM(D75:D76)</f>
        <v>11990000</v>
      </c>
      <c r="E77" s="112">
        <f>SUM(E76:E76)</f>
        <v>16692858</v>
      </c>
    </row>
    <row r="78" spans="1:5" s="1" customFormat="1" ht="16.5" customHeight="1" x14ac:dyDescent="0.2">
      <c r="A78" s="112"/>
      <c r="B78" s="37" t="s">
        <v>14</v>
      </c>
      <c r="C78" s="130" t="s">
        <v>190</v>
      </c>
      <c r="D78" s="112"/>
      <c r="E78" s="112"/>
    </row>
    <row r="79" spans="1:5" s="1" customFormat="1" ht="18" customHeight="1" x14ac:dyDescent="0.2">
      <c r="A79" s="99">
        <v>1511814</v>
      </c>
      <c r="B79" s="39"/>
      <c r="C79" s="131" t="s">
        <v>112</v>
      </c>
      <c r="D79" s="99">
        <v>524000</v>
      </c>
      <c r="E79" s="99">
        <v>2217216</v>
      </c>
    </row>
    <row r="80" spans="1:5" s="1" customFormat="1" ht="18" customHeight="1" x14ac:dyDescent="0.2">
      <c r="A80" s="99">
        <v>23805</v>
      </c>
      <c r="B80" s="39"/>
      <c r="C80" s="131" t="s">
        <v>124</v>
      </c>
      <c r="D80" s="99">
        <v>5000</v>
      </c>
      <c r="E80" s="99">
        <v>13480</v>
      </c>
    </row>
    <row r="81" spans="1:5" s="1" customFormat="1" ht="18" customHeight="1" x14ac:dyDescent="0.2">
      <c r="A81" s="99">
        <v>11711</v>
      </c>
      <c r="B81" s="39"/>
      <c r="C81" s="131" t="s">
        <v>191</v>
      </c>
      <c r="D81" s="103" t="s">
        <v>60</v>
      </c>
      <c r="E81" s="99">
        <v>17365</v>
      </c>
    </row>
    <row r="82" spans="1:5" s="1" customFormat="1" ht="18" customHeight="1" x14ac:dyDescent="0.2">
      <c r="A82" s="99">
        <v>91264865</v>
      </c>
      <c r="B82" s="39"/>
      <c r="C82" s="131" t="s">
        <v>192</v>
      </c>
      <c r="D82" s="99">
        <v>86629000</v>
      </c>
      <c r="E82" s="99">
        <v>102573056</v>
      </c>
    </row>
    <row r="83" spans="1:5" s="1" customFormat="1" ht="18.75" customHeight="1" x14ac:dyDescent="0.2">
      <c r="A83" s="135">
        <f>SUM(A79:A82)</f>
        <v>92812195</v>
      </c>
      <c r="B83" s="133"/>
      <c r="C83" s="12" t="s">
        <v>193</v>
      </c>
      <c r="D83" s="135">
        <f>SUM(D79:D82)</f>
        <v>87158000</v>
      </c>
      <c r="E83" s="135">
        <f>SUM(E79:E82)</f>
        <v>104821117</v>
      </c>
    </row>
    <row r="84" spans="1:5" s="1" customFormat="1" ht="18.75" customHeight="1" x14ac:dyDescent="0.2">
      <c r="A84" s="112"/>
      <c r="B84" s="37" t="s">
        <v>19</v>
      </c>
      <c r="C84" s="130" t="s">
        <v>194</v>
      </c>
      <c r="D84" s="112"/>
      <c r="E84" s="112"/>
    </row>
    <row r="85" spans="1:5" s="1" customFormat="1" ht="17.25" customHeight="1" x14ac:dyDescent="0.2">
      <c r="A85" s="99">
        <v>27031734</v>
      </c>
      <c r="B85" s="39"/>
      <c r="C85" s="131" t="s">
        <v>98</v>
      </c>
      <c r="D85" s="99">
        <v>26417000</v>
      </c>
      <c r="E85" s="99">
        <v>42197792</v>
      </c>
    </row>
    <row r="86" spans="1:5" s="1" customFormat="1" ht="17.25" customHeight="1" x14ac:dyDescent="0.2">
      <c r="A86" s="99">
        <v>34349482</v>
      </c>
      <c r="B86" s="39"/>
      <c r="C86" s="131" t="s">
        <v>195</v>
      </c>
      <c r="D86" s="99">
        <v>24713000</v>
      </c>
      <c r="E86" s="99">
        <v>50908306</v>
      </c>
    </row>
    <row r="87" spans="1:5" s="1" customFormat="1" ht="17.25" customHeight="1" x14ac:dyDescent="0.2">
      <c r="A87" s="99">
        <v>33696837</v>
      </c>
      <c r="B87" s="39"/>
      <c r="C87" s="131" t="s">
        <v>196</v>
      </c>
      <c r="D87" s="103" t="s">
        <v>60</v>
      </c>
      <c r="E87" s="99">
        <v>2034387</v>
      </c>
    </row>
    <row r="88" spans="1:5" s="1" customFormat="1" ht="17.25" customHeight="1" x14ac:dyDescent="0.2">
      <c r="A88" s="99">
        <v>1649319</v>
      </c>
      <c r="B88" s="39"/>
      <c r="C88" s="131" t="s">
        <v>197</v>
      </c>
      <c r="D88" s="99">
        <v>2164000</v>
      </c>
      <c r="E88" s="99">
        <v>2239409</v>
      </c>
    </row>
    <row r="89" spans="1:5" s="1" customFormat="1" ht="17.25" customHeight="1" x14ac:dyDescent="0.2">
      <c r="A89" s="99">
        <v>5635755</v>
      </c>
      <c r="B89" s="39"/>
      <c r="C89" s="131" t="s">
        <v>198</v>
      </c>
      <c r="D89" s="99">
        <v>4195000</v>
      </c>
      <c r="E89" s="99">
        <v>5871823</v>
      </c>
    </row>
    <row r="90" spans="1:5" s="1" customFormat="1" ht="17.25" customHeight="1" x14ac:dyDescent="0.2">
      <c r="A90" s="99">
        <v>7595009</v>
      </c>
      <c r="B90" s="140"/>
      <c r="C90" s="131" t="s">
        <v>118</v>
      </c>
      <c r="D90" s="99">
        <v>6455000</v>
      </c>
      <c r="E90" s="99">
        <v>8913040</v>
      </c>
    </row>
    <row r="91" spans="1:5" s="1" customFormat="1" ht="17.25" customHeight="1" x14ac:dyDescent="0.2">
      <c r="A91" s="99">
        <v>27763</v>
      </c>
      <c r="B91" s="140"/>
      <c r="C91" s="131" t="s">
        <v>199</v>
      </c>
      <c r="D91" s="99">
        <v>16000</v>
      </c>
      <c r="E91" s="99">
        <v>45144</v>
      </c>
    </row>
    <row r="92" spans="1:5" s="1" customFormat="1" ht="17.25" customHeight="1" x14ac:dyDescent="0.2">
      <c r="A92" s="99">
        <v>315784</v>
      </c>
      <c r="B92" s="140"/>
      <c r="C92" s="131" t="s">
        <v>148</v>
      </c>
      <c r="D92" s="99">
        <v>335000</v>
      </c>
      <c r="E92" s="99">
        <v>577825</v>
      </c>
    </row>
    <row r="93" spans="1:5" s="1" customFormat="1" ht="17.25" customHeight="1" x14ac:dyDescent="0.2">
      <c r="A93" s="103" t="s">
        <v>60</v>
      </c>
      <c r="B93" s="140"/>
      <c r="C93" s="131" t="s">
        <v>200</v>
      </c>
      <c r="D93" s="99">
        <v>47749000</v>
      </c>
      <c r="E93" s="99">
        <v>34271488</v>
      </c>
    </row>
    <row r="94" spans="1:5" s="1" customFormat="1" ht="19.5" customHeight="1" x14ac:dyDescent="0.2">
      <c r="A94" s="135">
        <f>SUM(A85:A93)</f>
        <v>110301683</v>
      </c>
      <c r="B94" s="141"/>
      <c r="C94" s="12" t="s">
        <v>201</v>
      </c>
      <c r="D94" s="135">
        <f>SUM(D85:D93)</f>
        <v>112044000</v>
      </c>
      <c r="E94" s="135">
        <f>SUM(E85:E93)</f>
        <v>147059214</v>
      </c>
    </row>
    <row r="95" spans="1:5" s="1" customFormat="1" ht="19.5" customHeight="1" x14ac:dyDescent="0.2">
      <c r="A95" s="379"/>
      <c r="B95" s="379"/>
      <c r="C95" s="379"/>
      <c r="D95" s="379"/>
      <c r="E95" s="379"/>
    </row>
    <row r="96" spans="1:5" s="1" customFormat="1" ht="12.75" customHeight="1" x14ac:dyDescent="0.2">
      <c r="A96"/>
      <c r="B96"/>
      <c r="C96"/>
      <c r="D96"/>
      <c r="E96"/>
    </row>
    <row r="97" spans="1:5" s="1" customFormat="1" ht="12.75" customHeight="1" x14ac:dyDescent="0.2">
      <c r="A97"/>
      <c r="B97"/>
      <c r="C97"/>
      <c r="D97"/>
      <c r="E97"/>
    </row>
    <row r="98" spans="1:5" s="1" customFormat="1" ht="16.5" customHeight="1" x14ac:dyDescent="0.2">
      <c r="B98" s="82"/>
      <c r="C98" s="137" t="s">
        <v>202</v>
      </c>
      <c r="D98" s="82"/>
      <c r="E98" s="82"/>
    </row>
    <row r="99" spans="1:5" s="1" customFormat="1" ht="12.75" customHeight="1" x14ac:dyDescent="0.2">
      <c r="A99"/>
      <c r="B99"/>
      <c r="C99"/>
      <c r="D99"/>
      <c r="E99"/>
    </row>
    <row r="100" spans="1:5" s="1" customFormat="1" ht="12.75" customHeight="1" x14ac:dyDescent="0.2">
      <c r="A100"/>
      <c r="B100"/>
      <c r="C100"/>
      <c r="D100"/>
      <c r="E100"/>
    </row>
    <row r="101" spans="1:5" s="1" customFormat="1" ht="34.5" customHeight="1" x14ac:dyDescent="0.2">
      <c r="A101"/>
      <c r="B101"/>
      <c r="C101"/>
      <c r="D101"/>
      <c r="E101"/>
    </row>
    <row r="102" spans="1:5" s="1" customFormat="1" ht="42" customHeight="1" x14ac:dyDescent="0.2">
      <c r="A102"/>
      <c r="B102"/>
      <c r="C102"/>
      <c r="D102"/>
      <c r="E102"/>
    </row>
    <row r="103" spans="1:5" s="1" customFormat="1" ht="19.5" customHeight="1" x14ac:dyDescent="0.2">
      <c r="A103"/>
      <c r="B103"/>
      <c r="C103"/>
      <c r="D103"/>
      <c r="E103"/>
    </row>
    <row r="104" spans="1:5" s="1" customFormat="1" ht="11.25" hidden="1" customHeight="1" x14ac:dyDescent="0.2">
      <c r="A104"/>
      <c r="B104"/>
      <c r="C104"/>
      <c r="D104"/>
      <c r="E104"/>
    </row>
    <row r="105" spans="1:5" s="1" customFormat="1" ht="11.25" customHeight="1" x14ac:dyDescent="0.2">
      <c r="A105"/>
      <c r="B105"/>
      <c r="C105"/>
      <c r="D105"/>
      <c r="E105"/>
    </row>
    <row r="106" spans="1:5" s="1" customFormat="1" ht="11.25" customHeight="1" x14ac:dyDescent="0.2">
      <c r="A106"/>
      <c r="B106"/>
      <c r="C106"/>
      <c r="D106"/>
      <c r="E106"/>
    </row>
    <row r="107" spans="1:5" s="1" customFormat="1" ht="11.25" customHeight="1" x14ac:dyDescent="0.2">
      <c r="A107"/>
      <c r="B107"/>
      <c r="C107"/>
      <c r="D107"/>
      <c r="E107"/>
    </row>
    <row r="108" spans="1:5" s="1" customFormat="1" ht="19.5" customHeight="1" x14ac:dyDescent="0.2">
      <c r="A108" s="142" t="s">
        <v>178</v>
      </c>
      <c r="B108" s="82"/>
      <c r="C108" s="82"/>
      <c r="D108" s="82"/>
      <c r="E108" s="82"/>
    </row>
    <row r="109" spans="1:5" s="1" customFormat="1" ht="19.5" customHeight="1" x14ac:dyDescent="0.2">
      <c r="A109" s="138" t="s">
        <v>179</v>
      </c>
      <c r="B109" s="120"/>
      <c r="C109" s="120"/>
      <c r="D109" s="120"/>
      <c r="E109" s="120"/>
    </row>
    <row r="110" spans="1:5" s="1" customFormat="1" ht="19.5" customHeight="1" x14ac:dyDescent="0.2">
      <c r="A110" s="83" t="s">
        <v>165</v>
      </c>
      <c r="B110" s="120"/>
      <c r="C110" s="120"/>
      <c r="D110" s="120"/>
      <c r="E110" s="120"/>
    </row>
    <row r="111" spans="1:5" s="1" customFormat="1" ht="19.5" customHeight="1" x14ac:dyDescent="0.2">
      <c r="A111" s="83" t="s">
        <v>166</v>
      </c>
      <c r="B111" s="120"/>
      <c r="C111" s="120"/>
      <c r="D111" s="120"/>
      <c r="E111" s="120"/>
    </row>
    <row r="112" spans="1:5" s="1" customFormat="1" ht="19.5" customHeight="1" x14ac:dyDescent="0.2">
      <c r="A112" s="82"/>
      <c r="B112" s="121"/>
      <c r="C112" s="82"/>
      <c r="D112" s="82"/>
      <c r="E112" s="85" t="s">
        <v>97</v>
      </c>
    </row>
    <row r="113" spans="1:5" s="1" customFormat="1" ht="18.75" customHeight="1" x14ac:dyDescent="0.2">
      <c r="A113" s="86" t="s">
        <v>167</v>
      </c>
      <c r="B113" s="122"/>
      <c r="C113" s="123"/>
      <c r="D113" s="45" t="s">
        <v>93</v>
      </c>
      <c r="E113" s="124"/>
    </row>
    <row r="114" spans="1:5" s="1" customFormat="1" ht="18.75" customHeight="1" x14ac:dyDescent="0.2">
      <c r="A114" s="89" t="s">
        <v>63</v>
      </c>
      <c r="B114" s="42" t="s">
        <v>3</v>
      </c>
      <c r="C114" s="125"/>
      <c r="D114" s="374" t="s">
        <v>4</v>
      </c>
      <c r="E114" s="374" t="s">
        <v>167</v>
      </c>
    </row>
    <row r="115" spans="1:5" ht="21.75" x14ac:dyDescent="0.2">
      <c r="A115" s="89">
        <v>2007</v>
      </c>
      <c r="B115" s="126"/>
      <c r="C115" s="127"/>
      <c r="D115" s="375"/>
      <c r="E115" s="375"/>
    </row>
    <row r="116" spans="1:5" ht="20.25" customHeight="1" x14ac:dyDescent="0.2">
      <c r="A116" s="139"/>
      <c r="B116" s="37" t="s">
        <v>69</v>
      </c>
      <c r="C116" s="130" t="s">
        <v>203</v>
      </c>
      <c r="D116" s="139"/>
      <c r="E116" s="139"/>
    </row>
    <row r="117" spans="1:5" ht="18" customHeight="1" x14ac:dyDescent="0.2">
      <c r="A117" s="99">
        <v>2945392</v>
      </c>
      <c r="B117" s="39"/>
      <c r="C117" s="131" t="s">
        <v>105</v>
      </c>
      <c r="D117" s="99">
        <v>793000</v>
      </c>
      <c r="E117" s="99">
        <v>1559046</v>
      </c>
    </row>
    <row r="118" spans="1:5" ht="18" customHeight="1" x14ac:dyDescent="0.2">
      <c r="A118" s="99">
        <v>226094</v>
      </c>
      <c r="B118" s="39"/>
      <c r="C118" s="131" t="s">
        <v>204</v>
      </c>
      <c r="D118" s="99">
        <v>105000</v>
      </c>
      <c r="E118" s="99">
        <v>135330</v>
      </c>
    </row>
    <row r="119" spans="1:5" ht="18" customHeight="1" x14ac:dyDescent="0.2">
      <c r="A119" s="99">
        <v>371562</v>
      </c>
      <c r="B119" s="39"/>
      <c r="C119" s="131" t="s">
        <v>129</v>
      </c>
      <c r="D119" s="99">
        <v>281000</v>
      </c>
      <c r="E119" s="99">
        <v>2476569</v>
      </c>
    </row>
    <row r="120" spans="1:5" ht="18" customHeight="1" x14ac:dyDescent="0.2">
      <c r="A120" s="99">
        <v>151187</v>
      </c>
      <c r="B120" s="39"/>
      <c r="C120" s="131" t="s">
        <v>139</v>
      </c>
      <c r="D120" s="99">
        <v>133000</v>
      </c>
      <c r="E120" s="99">
        <v>151668</v>
      </c>
    </row>
    <row r="121" spans="1:5" ht="18" customHeight="1" x14ac:dyDescent="0.2">
      <c r="A121" s="99">
        <v>86909</v>
      </c>
      <c r="B121" s="39"/>
      <c r="C121" s="131" t="s">
        <v>144</v>
      </c>
      <c r="D121" s="99">
        <v>55000</v>
      </c>
      <c r="E121" s="99">
        <v>107684</v>
      </c>
    </row>
    <row r="122" spans="1:5" ht="21" customHeight="1" x14ac:dyDescent="0.2">
      <c r="A122" s="112">
        <f>SUM(A117:A121)</f>
        <v>3781144</v>
      </c>
      <c r="B122" s="133"/>
      <c r="C122" s="13" t="s">
        <v>205</v>
      </c>
      <c r="D122" s="112">
        <f>SUM(D117:D121)</f>
        <v>1367000</v>
      </c>
      <c r="E122" s="112">
        <f>SUM(E117:E121)</f>
        <v>4430297</v>
      </c>
    </row>
    <row r="123" spans="1:5" ht="21.75" customHeight="1" x14ac:dyDescent="0.2">
      <c r="A123" s="112"/>
      <c r="B123" s="37" t="s">
        <v>20</v>
      </c>
      <c r="C123" s="130" t="s">
        <v>206</v>
      </c>
      <c r="D123" s="112"/>
      <c r="E123" s="112"/>
    </row>
    <row r="124" spans="1:5" ht="17.25" customHeight="1" x14ac:dyDescent="0.2">
      <c r="A124" s="99">
        <v>133980711</v>
      </c>
      <c r="B124" s="39"/>
      <c r="C124" s="131" t="s">
        <v>107</v>
      </c>
      <c r="D124" s="99">
        <v>31773000</v>
      </c>
      <c r="E124" s="99">
        <v>36618644</v>
      </c>
    </row>
    <row r="125" spans="1:5" ht="17.25" customHeight="1" x14ac:dyDescent="0.2">
      <c r="A125" s="99">
        <v>114392</v>
      </c>
      <c r="B125" s="140"/>
      <c r="C125" s="131" t="s">
        <v>207</v>
      </c>
      <c r="D125" s="103" t="s">
        <v>60</v>
      </c>
      <c r="E125" s="103" t="s">
        <v>60</v>
      </c>
    </row>
    <row r="126" spans="1:5" ht="17.25" customHeight="1" x14ac:dyDescent="0.2">
      <c r="A126" s="99">
        <v>615567</v>
      </c>
      <c r="B126" s="140"/>
      <c r="C126" s="131" t="s">
        <v>155</v>
      </c>
      <c r="D126" s="103" t="s">
        <v>60</v>
      </c>
      <c r="E126" s="99">
        <v>3792306</v>
      </c>
    </row>
    <row r="127" spans="1:5" ht="17.25" customHeight="1" x14ac:dyDescent="0.2">
      <c r="A127" s="99">
        <v>46754694</v>
      </c>
      <c r="B127" s="140"/>
      <c r="C127" s="131" t="s">
        <v>208</v>
      </c>
      <c r="D127" s="103" t="s">
        <v>60</v>
      </c>
      <c r="E127" s="99">
        <v>1435243</v>
      </c>
    </row>
    <row r="128" spans="1:5" ht="20.25" customHeight="1" x14ac:dyDescent="0.2">
      <c r="A128" s="135">
        <f>SUM(A124:A127)</f>
        <v>181465364</v>
      </c>
      <c r="B128" s="133"/>
      <c r="C128" s="12" t="s">
        <v>209</v>
      </c>
      <c r="D128" s="135">
        <f>SUM(D124:D125)</f>
        <v>31773000</v>
      </c>
      <c r="E128" s="135">
        <f>SUM(E124:E127)</f>
        <v>41846193</v>
      </c>
    </row>
    <row r="129" spans="1:5" ht="20.25" customHeight="1" x14ac:dyDescent="0.2">
      <c r="A129" s="112"/>
      <c r="B129" s="129" t="s">
        <v>22</v>
      </c>
      <c r="C129" s="130" t="s">
        <v>210</v>
      </c>
      <c r="D129" s="112"/>
      <c r="E129" s="112"/>
    </row>
    <row r="130" spans="1:5" ht="17.25" customHeight="1" x14ac:dyDescent="0.2">
      <c r="A130" s="99">
        <v>3822991</v>
      </c>
      <c r="B130" s="39"/>
      <c r="C130" s="131" t="s">
        <v>108</v>
      </c>
      <c r="D130" s="99">
        <v>2991000</v>
      </c>
      <c r="E130" s="99">
        <v>3223126</v>
      </c>
    </row>
    <row r="131" spans="1:5" ht="17.25" customHeight="1" x14ac:dyDescent="0.2">
      <c r="A131" s="103" t="s">
        <v>60</v>
      </c>
      <c r="B131" s="39"/>
      <c r="C131" s="131" t="s">
        <v>149</v>
      </c>
      <c r="D131" s="99">
        <v>838000</v>
      </c>
      <c r="E131" s="99">
        <v>999229</v>
      </c>
    </row>
    <row r="132" spans="1:5" ht="19.5" customHeight="1" x14ac:dyDescent="0.2">
      <c r="A132" s="112">
        <f>SUM(A130:A131)</f>
        <v>3822991</v>
      </c>
      <c r="B132" s="133"/>
      <c r="C132" s="143" t="s">
        <v>211</v>
      </c>
      <c r="D132" s="135">
        <f>SUM(D130:D131)</f>
        <v>3829000</v>
      </c>
      <c r="E132" s="112">
        <f>SUM(E130:E131)</f>
        <v>4222355</v>
      </c>
    </row>
    <row r="133" spans="1:5" ht="18.75" customHeight="1" x14ac:dyDescent="0.2">
      <c r="A133" s="112"/>
      <c r="B133" s="37" t="s">
        <v>26</v>
      </c>
      <c r="C133" s="130" t="s">
        <v>212</v>
      </c>
      <c r="D133" s="103"/>
      <c r="E133" s="112"/>
    </row>
    <row r="134" spans="1:5" ht="18.75" customHeight="1" x14ac:dyDescent="0.2">
      <c r="A134" s="99">
        <v>3073108</v>
      </c>
      <c r="B134" s="37"/>
      <c r="C134" s="131" t="s">
        <v>213</v>
      </c>
      <c r="D134" s="99">
        <v>28362000</v>
      </c>
      <c r="E134" s="99">
        <v>8660104</v>
      </c>
    </row>
    <row r="135" spans="1:5" ht="18.75" customHeight="1" x14ac:dyDescent="0.2">
      <c r="A135" s="99">
        <v>3204533</v>
      </c>
      <c r="B135" s="37"/>
      <c r="C135" s="131" t="s">
        <v>214</v>
      </c>
      <c r="D135" s="99">
        <v>3688000</v>
      </c>
      <c r="E135" s="99">
        <v>3237807</v>
      </c>
    </row>
    <row r="136" spans="1:5" ht="18.75" customHeight="1" x14ac:dyDescent="0.2">
      <c r="A136" s="99">
        <v>38990174</v>
      </c>
      <c r="B136" s="37"/>
      <c r="C136" s="131" t="s">
        <v>215</v>
      </c>
      <c r="D136" s="99">
        <v>33200000</v>
      </c>
      <c r="E136" s="99">
        <v>7206077</v>
      </c>
    </row>
    <row r="137" spans="1:5" ht="20.25" customHeight="1" x14ac:dyDescent="0.2">
      <c r="A137" s="135">
        <f>SUM(A134:A136)</f>
        <v>45267815</v>
      </c>
      <c r="B137" s="133"/>
      <c r="C137" s="12" t="s">
        <v>216</v>
      </c>
      <c r="D137" s="135">
        <f>SUM(D134:D136)</f>
        <v>65250000</v>
      </c>
      <c r="E137" s="135">
        <f>SUM(E134:E136)</f>
        <v>19103988</v>
      </c>
    </row>
    <row r="138" spans="1:5" ht="23.25" x14ac:dyDescent="0.2">
      <c r="A138" s="139"/>
      <c r="B138" s="37" t="s">
        <v>28</v>
      </c>
      <c r="C138" s="130" t="s">
        <v>217</v>
      </c>
      <c r="D138" s="139"/>
      <c r="E138" s="139"/>
    </row>
    <row r="139" spans="1:5" ht="17.25" customHeight="1" x14ac:dyDescent="0.2">
      <c r="A139" s="99">
        <v>6511999</v>
      </c>
      <c r="B139" s="39"/>
      <c r="C139" s="131" t="s">
        <v>106</v>
      </c>
      <c r="D139" s="99">
        <v>5304000</v>
      </c>
      <c r="E139" s="99">
        <v>10312707</v>
      </c>
    </row>
    <row r="140" spans="1:5" ht="17.25" customHeight="1" x14ac:dyDescent="0.2">
      <c r="A140" s="99">
        <v>5050</v>
      </c>
      <c r="B140" s="39"/>
      <c r="C140" s="131" t="s">
        <v>122</v>
      </c>
      <c r="D140" s="103" t="s">
        <v>60</v>
      </c>
      <c r="E140" s="99">
        <v>15</v>
      </c>
    </row>
    <row r="141" spans="1:5" ht="17.25" customHeight="1" x14ac:dyDescent="0.2">
      <c r="A141" s="99">
        <v>134867</v>
      </c>
      <c r="B141" s="39"/>
      <c r="C141" s="131" t="s">
        <v>137</v>
      </c>
      <c r="D141" s="99">
        <v>10000</v>
      </c>
      <c r="E141" s="99">
        <v>112850</v>
      </c>
    </row>
    <row r="142" spans="1:5" ht="17.25" customHeight="1" x14ac:dyDescent="0.2">
      <c r="A142" s="99">
        <v>9536999</v>
      </c>
      <c r="B142" s="39"/>
      <c r="C142" s="131" t="s">
        <v>145</v>
      </c>
      <c r="D142" s="99">
        <v>5148000</v>
      </c>
      <c r="E142" s="99">
        <v>13841772</v>
      </c>
    </row>
    <row r="143" spans="1:5" ht="18.75" customHeight="1" x14ac:dyDescent="0.2">
      <c r="A143" s="135">
        <f>SUM(A139:A142)</f>
        <v>16188915</v>
      </c>
      <c r="B143" s="133"/>
      <c r="C143" s="12" t="s">
        <v>218</v>
      </c>
      <c r="D143" s="135">
        <f>SUM(D139:D142)</f>
        <v>10462000</v>
      </c>
      <c r="E143" s="135">
        <f>SUM(E139:E142)</f>
        <v>24267344</v>
      </c>
    </row>
    <row r="144" spans="1:5" ht="18.75" customHeight="1" x14ac:dyDescent="0.2">
      <c r="A144" s="112"/>
      <c r="B144" s="37" t="s">
        <v>29</v>
      </c>
      <c r="C144" s="130" t="s">
        <v>219</v>
      </c>
      <c r="D144" s="112"/>
      <c r="E144" s="112"/>
    </row>
    <row r="145" spans="1:5" ht="17.25" customHeight="1" x14ac:dyDescent="0.2">
      <c r="A145" s="99"/>
      <c r="B145" s="144"/>
      <c r="C145" s="131" t="s">
        <v>156</v>
      </c>
      <c r="D145" s="99"/>
      <c r="E145" s="99"/>
    </row>
    <row r="146" spans="1:5" ht="17.25" customHeight="1" x14ac:dyDescent="0.2">
      <c r="A146" s="99">
        <v>397145629</v>
      </c>
      <c r="B146" s="39"/>
      <c r="C146" s="131" t="s">
        <v>220</v>
      </c>
      <c r="D146" s="99">
        <v>403225000</v>
      </c>
      <c r="E146" s="99">
        <v>600602587</v>
      </c>
    </row>
    <row r="147" spans="1:5" ht="17.25" customHeight="1" x14ac:dyDescent="0.2">
      <c r="A147" s="99">
        <v>110167</v>
      </c>
      <c r="B147" s="39"/>
      <c r="C147" s="131" t="s">
        <v>221</v>
      </c>
      <c r="D147" s="103" t="s">
        <v>60</v>
      </c>
      <c r="E147" s="99">
        <v>2824186</v>
      </c>
    </row>
    <row r="148" spans="1:5" ht="17.25" customHeight="1" x14ac:dyDescent="0.2">
      <c r="A148" s="112">
        <f>SUM(A146:A147)</f>
        <v>397255796</v>
      </c>
      <c r="B148" s="133"/>
      <c r="C148" s="13" t="s">
        <v>222</v>
      </c>
      <c r="D148" s="135">
        <f>SUM(D145:D147)</f>
        <v>403225000</v>
      </c>
      <c r="E148" s="112">
        <f>SUM(E146:E147)</f>
        <v>603426773</v>
      </c>
    </row>
    <row r="149" spans="1:5" ht="17.25" customHeight="1" x14ac:dyDescent="0.2">
      <c r="A149" s="145" t="s">
        <v>60</v>
      </c>
      <c r="B149" s="39"/>
      <c r="C149" s="13" t="s">
        <v>160</v>
      </c>
      <c r="D149" s="99">
        <v>9000000</v>
      </c>
      <c r="E149" s="145" t="s">
        <v>60</v>
      </c>
    </row>
    <row r="150" spans="1:5" ht="17.25" customHeight="1" x14ac:dyDescent="0.2">
      <c r="A150" s="135">
        <f>SUM(A26+A37+A74+A77+A83+A94+A122+A128+A132+A137+A143+A148)</f>
        <v>1344916576</v>
      </c>
      <c r="B150" s="133"/>
      <c r="C150" s="12" t="s">
        <v>161</v>
      </c>
      <c r="D150" s="135">
        <f>SUM(D26+D37+D74+D77+D83+D94+D122+D128+D132+D137+D143+D148+D149)</f>
        <v>1130000000</v>
      </c>
      <c r="E150" s="135">
        <f>SUM(E26+E37+E74+E77+E83+E94+E122+E128+E132+E137+E143+E148)</f>
        <v>1553793899</v>
      </c>
    </row>
    <row r="151" spans="1:5" ht="15" customHeight="1" x14ac:dyDescent="0.2">
      <c r="A151" s="377" t="s">
        <v>223</v>
      </c>
      <c r="B151" s="377"/>
      <c r="C151" s="377"/>
      <c r="D151" s="377"/>
      <c r="E151" s="377"/>
    </row>
    <row r="152" spans="1:5" s="1" customFormat="1" ht="16.5" customHeight="1" x14ac:dyDescent="0.2">
      <c r="B152" s="82"/>
      <c r="C152" s="137"/>
      <c r="D152" s="82"/>
      <c r="E152" s="82"/>
    </row>
    <row r="153" spans="1:5" ht="16.5" customHeight="1" x14ac:dyDescent="0.2">
      <c r="A153" s="378"/>
      <c r="B153" s="378"/>
      <c r="C153" s="378"/>
      <c r="D153" s="378"/>
      <c r="E153" s="378"/>
    </row>
    <row r="166" ht="19.5" customHeight="1" x14ac:dyDescent="0.2"/>
    <row r="167" ht="18.75" customHeight="1" x14ac:dyDescent="0.2"/>
    <row r="168" ht="19.5" customHeight="1" x14ac:dyDescent="0.2"/>
    <row r="169" ht="19.5" customHeight="1" x14ac:dyDescent="0.2"/>
    <row r="170" ht="20.25" customHeight="1" x14ac:dyDescent="0.2"/>
    <row r="171" ht="19.5" customHeight="1" x14ac:dyDescent="0.2"/>
    <row r="172" ht="19.5" customHeight="1" x14ac:dyDescent="0.2"/>
    <row r="173" ht="19.5" customHeight="1" x14ac:dyDescent="0.2"/>
    <row r="174" ht="19.5" customHeight="1" x14ac:dyDescent="0.2"/>
    <row r="175" ht="20.25" customHeight="1" x14ac:dyDescent="0.2"/>
    <row r="176" ht="20.25" customHeight="1" x14ac:dyDescent="0.2"/>
    <row r="177" ht="20.25" customHeight="1" x14ac:dyDescent="0.2"/>
  </sheetData>
  <mergeCells count="9">
    <mergeCell ref="A151:E151"/>
    <mergeCell ref="A153:E153"/>
    <mergeCell ref="D8:D9"/>
    <mergeCell ref="E8:E9"/>
    <mergeCell ref="D61:D62"/>
    <mergeCell ref="E61:E62"/>
    <mergeCell ref="A95:E95"/>
    <mergeCell ref="D114:D115"/>
    <mergeCell ref="E114:E115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9"/>
  <sheetViews>
    <sheetView rightToLeft="1" topLeftCell="A37" workbookViewId="0">
      <selection activeCell="F21" sqref="F21"/>
    </sheetView>
  </sheetViews>
  <sheetFormatPr defaultRowHeight="12.75" x14ac:dyDescent="0.2"/>
  <cols>
    <col min="1" max="1" width="14" customWidth="1"/>
    <col min="2" max="2" width="36.7109375" customWidth="1"/>
    <col min="3" max="3" width="13.85546875" customWidth="1"/>
    <col min="4" max="4" width="13.7109375" customWidth="1"/>
  </cols>
  <sheetData>
    <row r="2" spans="1:4" s="1" customFormat="1" ht="17.25" customHeight="1" x14ac:dyDescent="0.2">
      <c r="A2" s="81" t="s">
        <v>224</v>
      </c>
      <c r="B2" s="82"/>
      <c r="C2" s="82"/>
      <c r="D2" s="82"/>
    </row>
    <row r="3" spans="1:4" s="1" customFormat="1" ht="18" customHeight="1" x14ac:dyDescent="0.2">
      <c r="A3" s="83" t="s">
        <v>225</v>
      </c>
      <c r="B3" s="120"/>
      <c r="C3" s="120"/>
      <c r="D3" s="120"/>
    </row>
    <row r="4" spans="1:4" s="1" customFormat="1" ht="15" customHeight="1" x14ac:dyDescent="0.2">
      <c r="A4" s="83" t="s">
        <v>226</v>
      </c>
      <c r="B4" s="120"/>
      <c r="C4" s="120"/>
      <c r="D4" s="120"/>
    </row>
    <row r="5" spans="1:4" s="1" customFormat="1" ht="14.25" customHeight="1" x14ac:dyDescent="0.2">
      <c r="A5" s="82"/>
      <c r="B5" s="82"/>
      <c r="C5" s="82"/>
      <c r="D5" s="81" t="s">
        <v>97</v>
      </c>
    </row>
    <row r="6" spans="1:4" s="1" customFormat="1" ht="18.75" customHeight="1" x14ac:dyDescent="0.2">
      <c r="A6" s="146" t="s">
        <v>2</v>
      </c>
      <c r="B6" s="147"/>
      <c r="C6" s="148" t="s">
        <v>93</v>
      </c>
      <c r="D6" s="149"/>
    </row>
    <row r="7" spans="1:4" s="1" customFormat="1" ht="18" customHeight="1" x14ac:dyDescent="0.2">
      <c r="A7" s="150" t="s">
        <v>63</v>
      </c>
      <c r="B7" s="90" t="s">
        <v>3</v>
      </c>
      <c r="C7" s="380" t="s">
        <v>4</v>
      </c>
      <c r="D7" s="380" t="s">
        <v>167</v>
      </c>
    </row>
    <row r="8" spans="1:4" s="1" customFormat="1" ht="15" customHeight="1" x14ac:dyDescent="0.2">
      <c r="A8" s="152">
        <v>2007</v>
      </c>
      <c r="B8" s="153"/>
      <c r="C8" s="381"/>
      <c r="D8" s="381"/>
    </row>
    <row r="9" spans="1:4" ht="20.25" customHeight="1" x14ac:dyDescent="0.6">
      <c r="A9" s="154"/>
      <c r="B9" s="155" t="s">
        <v>227</v>
      </c>
      <c r="C9" s="156"/>
      <c r="D9" s="154"/>
    </row>
    <row r="10" spans="1:4" s="1" customFormat="1" ht="15.75" customHeight="1" x14ac:dyDescent="0.2">
      <c r="A10" s="157">
        <v>187088545</v>
      </c>
      <c r="B10" s="66" t="s">
        <v>228</v>
      </c>
      <c r="C10" s="158"/>
      <c r="D10" s="158"/>
    </row>
    <row r="11" spans="1:4" s="1" customFormat="1" ht="15.75" customHeight="1" x14ac:dyDescent="0.2">
      <c r="A11" s="157"/>
      <c r="B11" s="66" t="s">
        <v>229</v>
      </c>
      <c r="C11" s="159">
        <v>166000000</v>
      </c>
      <c r="D11" s="157">
        <v>237358064</v>
      </c>
    </row>
    <row r="12" spans="1:4" s="1" customFormat="1" ht="15.75" customHeight="1" x14ac:dyDescent="0.2">
      <c r="A12" s="160">
        <v>90863704</v>
      </c>
      <c r="B12" s="66" t="s">
        <v>230</v>
      </c>
      <c r="C12" s="159">
        <v>86411493</v>
      </c>
      <c r="D12" s="160">
        <v>101728434</v>
      </c>
    </row>
    <row r="13" spans="1:4" s="1" customFormat="1" ht="15.75" customHeight="1" x14ac:dyDescent="0.2">
      <c r="A13" s="157">
        <v>8959273</v>
      </c>
      <c r="B13" s="66" t="s">
        <v>231</v>
      </c>
      <c r="C13" s="161">
        <v>7336185</v>
      </c>
      <c r="D13" s="157">
        <v>16695291</v>
      </c>
    </row>
    <row r="14" spans="1:4" s="1" customFormat="1" ht="15.75" customHeight="1" x14ac:dyDescent="0.2">
      <c r="A14" s="157">
        <v>32806343</v>
      </c>
      <c r="B14" s="66" t="s">
        <v>232</v>
      </c>
      <c r="C14" s="159">
        <v>21908232</v>
      </c>
      <c r="D14" s="157">
        <v>47900944</v>
      </c>
    </row>
    <row r="15" spans="1:4" s="1" customFormat="1" ht="15.75" customHeight="1" x14ac:dyDescent="0.2">
      <c r="A15" s="157">
        <v>3602811</v>
      </c>
      <c r="B15" s="66" t="s">
        <v>233</v>
      </c>
      <c r="C15" s="159">
        <v>3328899</v>
      </c>
      <c r="D15" s="157">
        <v>2921606</v>
      </c>
    </row>
    <row r="16" spans="1:4" s="1" customFormat="1" ht="15.75" customHeight="1" x14ac:dyDescent="0.2">
      <c r="A16" s="157">
        <v>23422100</v>
      </c>
      <c r="B16" s="66" t="s">
        <v>234</v>
      </c>
      <c r="C16" s="159">
        <v>21500000</v>
      </c>
      <c r="D16" s="157">
        <v>27554250</v>
      </c>
    </row>
    <row r="17" spans="1:4" s="1" customFormat="1" ht="15.75" customHeight="1" x14ac:dyDescent="0.2">
      <c r="A17" s="157">
        <v>11526682</v>
      </c>
      <c r="B17" s="66" t="s">
        <v>235</v>
      </c>
      <c r="C17" s="161">
        <v>12067294</v>
      </c>
      <c r="D17" s="157">
        <v>16305628</v>
      </c>
    </row>
    <row r="18" spans="1:4" s="1" customFormat="1" ht="15.75" customHeight="1" x14ac:dyDescent="0.2">
      <c r="A18" s="157">
        <v>1170921</v>
      </c>
      <c r="B18" s="66" t="s">
        <v>236</v>
      </c>
      <c r="C18" s="161">
        <v>5700000</v>
      </c>
      <c r="D18" s="157">
        <v>5769662</v>
      </c>
    </row>
    <row r="19" spans="1:4" s="1" customFormat="1" ht="15.75" customHeight="1" x14ac:dyDescent="0.2">
      <c r="A19" s="157">
        <v>6727603</v>
      </c>
      <c r="B19" s="66" t="s">
        <v>237</v>
      </c>
      <c r="C19" s="159">
        <v>6711138</v>
      </c>
      <c r="D19" s="157">
        <v>7334648</v>
      </c>
    </row>
    <row r="20" spans="1:4" s="1" customFormat="1" ht="15.75" customHeight="1" x14ac:dyDescent="0.2">
      <c r="A20" s="157">
        <v>2724997</v>
      </c>
      <c r="B20" s="66" t="s">
        <v>238</v>
      </c>
      <c r="C20" s="161">
        <v>3647000</v>
      </c>
      <c r="D20" s="157">
        <v>3890986</v>
      </c>
    </row>
    <row r="21" spans="1:4" s="1" customFormat="1" ht="15.75" customHeight="1" x14ac:dyDescent="0.2">
      <c r="A21" s="157">
        <v>159626731</v>
      </c>
      <c r="B21" s="66" t="s">
        <v>239</v>
      </c>
      <c r="C21" s="159">
        <v>100000000</v>
      </c>
      <c r="D21" s="157">
        <v>226571795</v>
      </c>
    </row>
    <row r="22" spans="1:4" s="1" customFormat="1" ht="15.75" customHeight="1" x14ac:dyDescent="0.2">
      <c r="A22" s="162">
        <f>SUM(A9:A21)</f>
        <v>528519710</v>
      </c>
      <c r="B22" s="163" t="s">
        <v>240</v>
      </c>
      <c r="C22" s="164">
        <f>SUM(C9:C21)</f>
        <v>434610241</v>
      </c>
      <c r="D22" s="162">
        <f>SUM(D9:D21)</f>
        <v>694031308</v>
      </c>
    </row>
    <row r="23" spans="1:4" s="1" customFormat="1" ht="15.75" customHeight="1" x14ac:dyDescent="0.2">
      <c r="A23" s="165"/>
      <c r="B23" s="166" t="s">
        <v>241</v>
      </c>
      <c r="C23" s="167"/>
      <c r="D23" s="165"/>
    </row>
    <row r="24" spans="1:4" s="1" customFormat="1" ht="15.75" customHeight="1" x14ac:dyDescent="0.2">
      <c r="A24" s="157">
        <v>41993221</v>
      </c>
      <c r="B24" s="168" t="s">
        <v>242</v>
      </c>
      <c r="C24" s="159">
        <v>55759918</v>
      </c>
      <c r="D24" s="157">
        <v>42808301</v>
      </c>
    </row>
    <row r="25" spans="1:4" s="1" customFormat="1" ht="15.75" customHeight="1" x14ac:dyDescent="0.2">
      <c r="A25" s="157">
        <v>341226</v>
      </c>
      <c r="B25" s="168" t="s">
        <v>243</v>
      </c>
      <c r="C25" s="159">
        <v>355161</v>
      </c>
      <c r="D25" s="157">
        <v>523883</v>
      </c>
    </row>
    <row r="26" spans="1:4" s="1" customFormat="1" ht="15.75" customHeight="1" x14ac:dyDescent="0.2">
      <c r="A26" s="157">
        <v>3129330</v>
      </c>
      <c r="B26" s="168" t="s">
        <v>244</v>
      </c>
      <c r="C26" s="159">
        <v>3612668</v>
      </c>
      <c r="D26" s="157">
        <v>3145853</v>
      </c>
    </row>
    <row r="27" spans="1:4" s="1" customFormat="1" ht="15.75" customHeight="1" x14ac:dyDescent="0.2">
      <c r="A27" s="157">
        <v>767099</v>
      </c>
      <c r="B27" s="168" t="s">
        <v>245</v>
      </c>
      <c r="C27" s="159">
        <v>22000066</v>
      </c>
      <c r="D27" s="157">
        <v>742856</v>
      </c>
    </row>
    <row r="28" spans="1:4" s="1" customFormat="1" ht="15.75" customHeight="1" x14ac:dyDescent="0.2">
      <c r="A28" s="157">
        <v>287085</v>
      </c>
      <c r="B28" s="168" t="s">
        <v>246</v>
      </c>
      <c r="C28" s="159">
        <v>250000</v>
      </c>
      <c r="D28" s="157">
        <v>329834</v>
      </c>
    </row>
    <row r="29" spans="1:4" s="1" customFormat="1" ht="15.75" customHeight="1" x14ac:dyDescent="0.2">
      <c r="A29" s="157">
        <v>33081334</v>
      </c>
      <c r="B29" s="66" t="s">
        <v>247</v>
      </c>
      <c r="C29" s="159">
        <v>27200000</v>
      </c>
      <c r="D29" s="157">
        <v>3876</v>
      </c>
    </row>
    <row r="30" spans="1:4" s="1" customFormat="1" ht="15.75" customHeight="1" x14ac:dyDescent="0.2">
      <c r="A30" s="160">
        <v>5908840</v>
      </c>
      <c r="B30" s="66" t="s">
        <v>248</v>
      </c>
      <c r="C30" s="159">
        <v>6000000</v>
      </c>
      <c r="D30" s="160">
        <v>6702202</v>
      </c>
    </row>
    <row r="31" spans="1:4" s="1" customFormat="1" ht="15.75" customHeight="1" x14ac:dyDescent="0.2">
      <c r="A31" s="157">
        <v>6086313</v>
      </c>
      <c r="B31" s="168" t="s">
        <v>249</v>
      </c>
      <c r="C31" s="159">
        <v>6574152</v>
      </c>
      <c r="D31" s="157">
        <v>8306631</v>
      </c>
    </row>
    <row r="32" spans="1:4" s="1" customFormat="1" ht="15.75" customHeight="1" x14ac:dyDescent="0.2">
      <c r="A32" s="157">
        <v>393279097</v>
      </c>
      <c r="B32" s="168" t="s">
        <v>250</v>
      </c>
      <c r="C32" s="159">
        <v>396818000</v>
      </c>
      <c r="D32" s="157">
        <v>600100000</v>
      </c>
    </row>
    <row r="33" spans="1:4" s="1" customFormat="1" ht="15.75" customHeight="1" x14ac:dyDescent="0.2">
      <c r="A33" s="157">
        <v>46009550</v>
      </c>
      <c r="B33" s="168" t="s">
        <v>251</v>
      </c>
      <c r="C33" s="159">
        <v>47779000</v>
      </c>
      <c r="D33" s="157">
        <v>25658210</v>
      </c>
    </row>
    <row r="34" spans="1:4" s="1" customFormat="1" ht="15.75" customHeight="1" x14ac:dyDescent="0.2">
      <c r="A34" s="157">
        <v>8782863</v>
      </c>
      <c r="B34" s="168" t="s">
        <v>252</v>
      </c>
      <c r="C34" s="159">
        <v>9638000</v>
      </c>
      <c r="D34" s="157">
        <v>11851154</v>
      </c>
    </row>
    <row r="35" spans="1:4" s="1" customFormat="1" ht="15.75" customHeight="1" x14ac:dyDescent="0.2">
      <c r="A35" s="157">
        <v>21615669</v>
      </c>
      <c r="B35" s="168" t="s">
        <v>253</v>
      </c>
      <c r="C35" s="159">
        <v>18920507</v>
      </c>
      <c r="D35" s="157">
        <v>25877194</v>
      </c>
    </row>
    <row r="36" spans="1:4" s="1" customFormat="1" ht="15.75" customHeight="1" x14ac:dyDescent="0.2">
      <c r="A36" s="157">
        <v>27514934</v>
      </c>
      <c r="B36" s="168" t="s">
        <v>254</v>
      </c>
      <c r="C36" s="159">
        <v>21494476</v>
      </c>
      <c r="D36" s="157">
        <v>31216077</v>
      </c>
    </row>
    <row r="37" spans="1:4" s="1" customFormat="1" ht="15.75" customHeight="1" x14ac:dyDescent="0.2">
      <c r="A37" s="157">
        <v>3309509</v>
      </c>
      <c r="B37" s="168" t="s">
        <v>255</v>
      </c>
      <c r="C37" s="159">
        <v>2452553</v>
      </c>
      <c r="D37" s="157">
        <v>6272961</v>
      </c>
    </row>
    <row r="38" spans="1:4" s="1" customFormat="1" ht="15.75" customHeight="1" x14ac:dyDescent="0.2">
      <c r="A38" s="157">
        <v>143839</v>
      </c>
      <c r="B38" s="168" t="s">
        <v>256</v>
      </c>
      <c r="C38" s="159">
        <v>90550</v>
      </c>
      <c r="D38" s="157">
        <v>149858</v>
      </c>
    </row>
    <row r="39" spans="1:4" s="1" customFormat="1" ht="15.75" customHeight="1" x14ac:dyDescent="0.2">
      <c r="A39" s="157">
        <v>176601</v>
      </c>
      <c r="B39" s="168" t="s">
        <v>257</v>
      </c>
      <c r="C39" s="159">
        <v>121700</v>
      </c>
      <c r="D39" s="157">
        <v>145739</v>
      </c>
    </row>
    <row r="40" spans="1:4" s="1" customFormat="1" ht="15.75" customHeight="1" x14ac:dyDescent="0.2">
      <c r="A40" s="157">
        <v>596467</v>
      </c>
      <c r="B40" s="168" t="s">
        <v>258</v>
      </c>
      <c r="C40" s="159">
        <v>720000</v>
      </c>
      <c r="D40" s="157">
        <v>599621</v>
      </c>
    </row>
    <row r="41" spans="1:4" s="1" customFormat="1" ht="15.75" customHeight="1" x14ac:dyDescent="0.2">
      <c r="A41" s="157">
        <v>12852660</v>
      </c>
      <c r="B41" s="168" t="s">
        <v>259</v>
      </c>
      <c r="C41" s="159">
        <v>10113080</v>
      </c>
      <c r="D41" s="157">
        <v>14195353</v>
      </c>
    </row>
    <row r="42" spans="1:4" s="1" customFormat="1" ht="15.75" customHeight="1" x14ac:dyDescent="0.2">
      <c r="A42" s="157">
        <v>97081035</v>
      </c>
      <c r="B42" s="66" t="s">
        <v>260</v>
      </c>
      <c r="C42" s="159">
        <v>26489928</v>
      </c>
      <c r="D42" s="157">
        <v>54068459</v>
      </c>
    </row>
    <row r="43" spans="1:4" s="1" customFormat="1" ht="15.75" customHeight="1" x14ac:dyDescent="0.2">
      <c r="A43" s="160">
        <v>113440194</v>
      </c>
      <c r="B43" s="66" t="s">
        <v>261</v>
      </c>
      <c r="C43" s="159">
        <v>30000000</v>
      </c>
      <c r="D43" s="160">
        <v>27064529</v>
      </c>
    </row>
    <row r="44" spans="1:4" s="1" customFormat="1" ht="16.5" customHeight="1" x14ac:dyDescent="0.2">
      <c r="A44" s="162">
        <f>SUM(A24:A43)</f>
        <v>816396866</v>
      </c>
      <c r="B44" s="169" t="s">
        <v>262</v>
      </c>
      <c r="C44" s="164">
        <f>SUM(C24:C43)</f>
        <v>686389759</v>
      </c>
      <c r="D44" s="162">
        <f>SUM(D24:D43)</f>
        <v>859762591</v>
      </c>
    </row>
    <row r="45" spans="1:4" s="1" customFormat="1" ht="15.75" customHeight="1" x14ac:dyDescent="0.2">
      <c r="A45" s="170" t="s">
        <v>60</v>
      </c>
      <c r="B45" s="171" t="s">
        <v>263</v>
      </c>
      <c r="C45" s="164">
        <v>9000000</v>
      </c>
      <c r="D45" s="170" t="s">
        <v>60</v>
      </c>
    </row>
    <row r="46" spans="1:4" s="1" customFormat="1" ht="15.75" customHeight="1" x14ac:dyDescent="0.2">
      <c r="A46" s="172">
        <f>SUM(A22+A44)</f>
        <v>1344916576</v>
      </c>
      <c r="B46" s="173" t="s">
        <v>264</v>
      </c>
      <c r="C46" s="174">
        <f>SUM(C22+C44+C45)</f>
        <v>1130000000</v>
      </c>
      <c r="D46" s="172">
        <f>SUM(D22+D44)</f>
        <v>1553793899</v>
      </c>
    </row>
    <row r="48" spans="1:4" x14ac:dyDescent="0.2">
      <c r="B48" s="79" t="s">
        <v>265</v>
      </c>
    </row>
    <row r="49" s="79" customFormat="1" ht="21.75" customHeight="1" x14ac:dyDescent="0.2"/>
  </sheetData>
  <mergeCells count="2">
    <mergeCell ref="C7:C8"/>
    <mergeCell ref="D7:D8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rightToLeft="1" topLeftCell="A16" workbookViewId="0">
      <selection sqref="A1:IV65536"/>
    </sheetView>
  </sheetViews>
  <sheetFormatPr defaultRowHeight="12.75" x14ac:dyDescent="0.2"/>
  <cols>
    <col min="1" max="1" width="13.28515625" customWidth="1"/>
    <col min="2" max="2" width="39" customWidth="1"/>
    <col min="3" max="3" width="13.28515625" customWidth="1"/>
    <col min="4" max="4" width="12.5703125" customWidth="1"/>
  </cols>
  <sheetData>
    <row r="2" spans="1:4" ht="23.25" x14ac:dyDescent="0.6">
      <c r="A2" s="175" t="s">
        <v>266</v>
      </c>
      <c r="B2" s="176"/>
      <c r="C2" s="176"/>
      <c r="D2" s="176"/>
    </row>
    <row r="3" spans="1:4" ht="26.25" x14ac:dyDescent="0.65">
      <c r="A3" s="177" t="s">
        <v>267</v>
      </c>
      <c r="B3" s="178"/>
      <c r="C3" s="178"/>
      <c r="D3" s="178"/>
    </row>
    <row r="4" spans="1:4" ht="26.25" x14ac:dyDescent="0.65">
      <c r="A4" s="177" t="s">
        <v>268</v>
      </c>
      <c r="B4" s="178"/>
      <c r="C4" s="178"/>
      <c r="D4" s="178"/>
    </row>
    <row r="5" spans="1:4" ht="21.75" x14ac:dyDescent="0.55000000000000004">
      <c r="A5" s="176"/>
      <c r="B5" s="176"/>
      <c r="C5" s="176"/>
      <c r="D5" s="179" t="s">
        <v>97</v>
      </c>
    </row>
    <row r="6" spans="1:4" s="1" customFormat="1" ht="19.5" customHeight="1" x14ac:dyDescent="0.2">
      <c r="A6" s="86" t="s">
        <v>2</v>
      </c>
      <c r="B6" s="147"/>
      <c r="C6" s="88" t="s">
        <v>93</v>
      </c>
      <c r="D6" s="149"/>
    </row>
    <row r="7" spans="1:4" s="1" customFormat="1" ht="19.5" customHeight="1" x14ac:dyDescent="0.2">
      <c r="A7" s="89" t="s">
        <v>63</v>
      </c>
      <c r="B7" s="90" t="s">
        <v>3</v>
      </c>
      <c r="C7" s="374" t="s">
        <v>269</v>
      </c>
      <c r="D7" s="374" t="s">
        <v>167</v>
      </c>
    </row>
    <row r="8" spans="1:4" s="1" customFormat="1" ht="19.5" customHeight="1" x14ac:dyDescent="0.2">
      <c r="A8" s="91">
        <v>2007</v>
      </c>
      <c r="B8" s="153"/>
      <c r="C8" s="375"/>
      <c r="D8" s="375"/>
    </row>
    <row r="9" spans="1:4" ht="23.25" x14ac:dyDescent="0.6">
      <c r="A9" s="180"/>
      <c r="B9" s="155" t="s">
        <v>270</v>
      </c>
      <c r="C9" s="181"/>
      <c r="D9" s="180"/>
    </row>
    <row r="10" spans="1:4" ht="20.25" customHeight="1" x14ac:dyDescent="0.6">
      <c r="A10" s="182">
        <v>842596</v>
      </c>
      <c r="B10" s="183" t="s">
        <v>98</v>
      </c>
      <c r="C10" s="184">
        <v>700000</v>
      </c>
      <c r="D10" s="182">
        <v>1275893</v>
      </c>
    </row>
    <row r="11" spans="1:4" ht="20.25" customHeight="1" x14ac:dyDescent="0.6">
      <c r="A11" s="182">
        <v>1383333</v>
      </c>
      <c r="B11" s="183" t="s">
        <v>271</v>
      </c>
      <c r="C11" s="184">
        <v>150000</v>
      </c>
      <c r="D11" s="182">
        <v>481120</v>
      </c>
    </row>
    <row r="12" spans="1:4" ht="20.25" customHeight="1" x14ac:dyDescent="0.6">
      <c r="A12" s="182">
        <v>63961872</v>
      </c>
      <c r="B12" s="185" t="s">
        <v>272</v>
      </c>
      <c r="C12" s="186">
        <v>31150000</v>
      </c>
      <c r="D12" s="182">
        <v>66571836</v>
      </c>
    </row>
    <row r="13" spans="1:4" ht="23.25" x14ac:dyDescent="0.6">
      <c r="A13" s="187">
        <f>SUM(A10:A12)</f>
        <v>66187801</v>
      </c>
      <c r="B13" s="188" t="s">
        <v>273</v>
      </c>
      <c r="C13" s="189">
        <f>SUM(C10:C12)</f>
        <v>32000000</v>
      </c>
      <c r="D13" s="187">
        <f>SUM(D10:D12)</f>
        <v>68328849</v>
      </c>
    </row>
    <row r="14" spans="1:4" ht="23.25" x14ac:dyDescent="0.6">
      <c r="A14" s="190"/>
      <c r="B14" s="191" t="s">
        <v>274</v>
      </c>
      <c r="C14" s="192"/>
      <c r="D14" s="190"/>
    </row>
    <row r="15" spans="1:4" ht="20.25" customHeight="1" x14ac:dyDescent="0.6">
      <c r="A15" s="182">
        <v>20379013</v>
      </c>
      <c r="B15" s="193" t="s">
        <v>275</v>
      </c>
      <c r="C15" s="186">
        <v>8000000</v>
      </c>
      <c r="D15" s="182">
        <v>13587116</v>
      </c>
    </row>
    <row r="16" spans="1:4" ht="23.25" x14ac:dyDescent="0.6">
      <c r="A16" s="194">
        <f>SUM(A15:A15)</f>
        <v>20379013</v>
      </c>
      <c r="B16" s="188" t="s">
        <v>276</v>
      </c>
      <c r="C16" s="189">
        <f>SUM(C15:C15)</f>
        <v>8000000</v>
      </c>
      <c r="D16" s="194">
        <f>SUM(D15:D15)</f>
        <v>13587116</v>
      </c>
    </row>
    <row r="17" spans="1:4" ht="23.25" x14ac:dyDescent="0.6">
      <c r="A17" s="195"/>
      <c r="B17" s="196"/>
      <c r="C17" s="197"/>
      <c r="D17" s="197"/>
    </row>
    <row r="33" spans="2:2" s="79" customFormat="1" ht="23.25" customHeight="1" x14ac:dyDescent="0.2">
      <c r="B33" s="79" t="s">
        <v>277</v>
      </c>
    </row>
  </sheetData>
  <mergeCells count="2">
    <mergeCell ref="C7:C8"/>
    <mergeCell ref="D7:D8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rightToLeft="1" workbookViewId="0">
      <selection sqref="A1:E16"/>
    </sheetView>
  </sheetViews>
  <sheetFormatPr defaultRowHeight="12.75" x14ac:dyDescent="0.2"/>
  <cols>
    <col min="1" max="1" width="14" bestFit="1" customWidth="1"/>
    <col min="3" max="3" width="34.42578125" customWidth="1"/>
    <col min="4" max="4" width="12.85546875" bestFit="1" customWidth="1"/>
    <col min="5" max="5" width="11.85546875" bestFit="1" customWidth="1"/>
  </cols>
  <sheetData>
    <row r="1" spans="1:5" ht="23.25" x14ac:dyDescent="0.6">
      <c r="A1" s="175" t="s">
        <v>278</v>
      </c>
      <c r="B1" s="179"/>
      <c r="C1" s="176"/>
      <c r="D1" s="176"/>
      <c r="E1" s="176"/>
    </row>
    <row r="2" spans="1:5" ht="26.25" x14ac:dyDescent="0.65">
      <c r="A2" s="177" t="s">
        <v>279</v>
      </c>
      <c r="B2" s="198"/>
      <c r="C2" s="178"/>
      <c r="D2" s="178"/>
      <c r="E2" s="178"/>
    </row>
    <row r="3" spans="1:5" ht="26.25" x14ac:dyDescent="0.65">
      <c r="A3" s="177" t="s">
        <v>280</v>
      </c>
      <c r="B3" s="198"/>
      <c r="C3" s="178"/>
      <c r="D3" s="178"/>
      <c r="E3" s="178"/>
    </row>
    <row r="4" spans="1:5" ht="18" x14ac:dyDescent="0.45">
      <c r="A4" s="176"/>
      <c r="B4" s="199"/>
      <c r="C4" s="176"/>
      <c r="D4" s="176"/>
      <c r="E4" s="200" t="s">
        <v>97</v>
      </c>
    </row>
    <row r="5" spans="1:5" ht="21.75" x14ac:dyDescent="0.55000000000000004">
      <c r="A5" s="201" t="s">
        <v>2</v>
      </c>
      <c r="B5" s="202"/>
      <c r="C5" s="203"/>
      <c r="D5" s="204" t="s">
        <v>93</v>
      </c>
      <c r="E5" s="205"/>
    </row>
    <row r="6" spans="1:5" ht="26.25" x14ac:dyDescent="0.65">
      <c r="A6" s="206" t="s">
        <v>63</v>
      </c>
      <c r="B6" s="202"/>
      <c r="C6" s="207" t="s">
        <v>3</v>
      </c>
      <c r="D6" s="374" t="s">
        <v>4</v>
      </c>
      <c r="E6" s="374" t="s">
        <v>2</v>
      </c>
    </row>
    <row r="7" spans="1:5" ht="21.75" x14ac:dyDescent="0.55000000000000004">
      <c r="A7" s="208">
        <v>2007</v>
      </c>
      <c r="B7" s="209"/>
      <c r="C7" s="210"/>
      <c r="D7" s="375"/>
      <c r="E7" s="375"/>
    </row>
    <row r="8" spans="1:5" ht="23.25" x14ac:dyDescent="0.6">
      <c r="A8" s="211"/>
      <c r="B8" s="212"/>
      <c r="C8" s="213" t="s">
        <v>270</v>
      </c>
      <c r="D8" s="214"/>
      <c r="E8" s="214"/>
    </row>
    <row r="9" spans="1:5" ht="23.25" x14ac:dyDescent="0.6">
      <c r="A9" s="215"/>
      <c r="B9" s="216" t="s">
        <v>7</v>
      </c>
      <c r="C9" s="217" t="s">
        <v>168</v>
      </c>
      <c r="D9" s="215"/>
      <c r="E9" s="215"/>
    </row>
    <row r="10" spans="1:5" ht="23.25" x14ac:dyDescent="0.6">
      <c r="A10" s="182">
        <v>1383333</v>
      </c>
      <c r="B10" s="218"/>
      <c r="C10" s="219" t="s">
        <v>102</v>
      </c>
      <c r="D10" s="220">
        <v>150000</v>
      </c>
      <c r="E10" s="182">
        <v>481120</v>
      </c>
    </row>
    <row r="11" spans="1:5" ht="23.25" x14ac:dyDescent="0.6">
      <c r="A11" s="194">
        <f>SUM(A10:A10)</f>
        <v>1383333</v>
      </c>
      <c r="B11" s="218"/>
      <c r="C11" s="221" t="s">
        <v>172</v>
      </c>
      <c r="D11" s="222">
        <f>SUM(D10)</f>
        <v>150000</v>
      </c>
      <c r="E11" s="194">
        <f>SUM(E10:E10)</f>
        <v>481120</v>
      </c>
    </row>
    <row r="12" spans="1:5" ht="23.25" x14ac:dyDescent="0.6">
      <c r="A12" s="182"/>
      <c r="B12" s="216" t="s">
        <v>19</v>
      </c>
      <c r="C12" s="217" t="s">
        <v>194</v>
      </c>
      <c r="D12" s="182"/>
      <c r="E12" s="182"/>
    </row>
    <row r="13" spans="1:5" ht="23.25" x14ac:dyDescent="0.6">
      <c r="A13" s="182">
        <v>842596</v>
      </c>
      <c r="B13" s="223"/>
      <c r="C13" s="219" t="s">
        <v>281</v>
      </c>
      <c r="D13" s="220">
        <v>700000</v>
      </c>
      <c r="E13" s="182">
        <v>1275893</v>
      </c>
    </row>
    <row r="14" spans="1:5" ht="23.25" x14ac:dyDescent="0.6">
      <c r="A14" s="182">
        <v>63961872</v>
      </c>
      <c r="B14" s="218"/>
      <c r="C14" s="219" t="s">
        <v>272</v>
      </c>
      <c r="D14" s="182">
        <v>31150000</v>
      </c>
      <c r="E14" s="182">
        <v>66571836</v>
      </c>
    </row>
    <row r="15" spans="1:5" ht="23.25" x14ac:dyDescent="0.6">
      <c r="A15" s="194">
        <f>SUM(A12:A14)</f>
        <v>64804468</v>
      </c>
      <c r="B15" s="224"/>
      <c r="C15" s="221" t="s">
        <v>201</v>
      </c>
      <c r="D15" s="194">
        <f>SUM(D12:D14)</f>
        <v>31850000</v>
      </c>
      <c r="E15" s="194">
        <f>SUM(E12:E14)</f>
        <v>67847729</v>
      </c>
    </row>
    <row r="16" spans="1:5" ht="23.25" x14ac:dyDescent="0.6">
      <c r="A16" s="194">
        <f>A11++A15</f>
        <v>66187801</v>
      </c>
      <c r="B16" s="224"/>
      <c r="C16" s="221" t="s">
        <v>273</v>
      </c>
      <c r="D16" s="194">
        <f>D11++D15</f>
        <v>32000000</v>
      </c>
      <c r="E16" s="194">
        <f>E11++E15</f>
        <v>68328849</v>
      </c>
    </row>
  </sheetData>
  <mergeCells count="2">
    <mergeCell ref="D6:D7"/>
    <mergeCell ref="E6:E7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6"/>
  <sheetViews>
    <sheetView rightToLeft="1" workbookViewId="0">
      <selection sqref="A1:IV65536"/>
    </sheetView>
  </sheetViews>
  <sheetFormatPr defaultRowHeight="12.75" x14ac:dyDescent="0.2"/>
  <cols>
    <col min="1" max="1" width="14.28515625" customWidth="1"/>
    <col min="2" max="2" width="40" customWidth="1"/>
    <col min="3" max="3" width="13.85546875" customWidth="1"/>
    <col min="4" max="4" width="13.5703125" customWidth="1"/>
  </cols>
  <sheetData>
    <row r="2" spans="1:4" ht="23.25" x14ac:dyDescent="0.6">
      <c r="A2" s="175" t="s">
        <v>282</v>
      </c>
      <c r="B2" s="176"/>
      <c r="C2" s="176"/>
      <c r="D2" s="176"/>
    </row>
    <row r="3" spans="1:4" ht="24" customHeight="1" x14ac:dyDescent="0.65">
      <c r="A3" s="177" t="s">
        <v>283</v>
      </c>
      <c r="B3" s="178"/>
      <c r="C3" s="178"/>
      <c r="D3" s="178"/>
    </row>
    <row r="4" spans="1:4" ht="21" customHeight="1" x14ac:dyDescent="0.65">
      <c r="A4" s="177" t="s">
        <v>284</v>
      </c>
      <c r="B4" s="178"/>
      <c r="C4" s="178"/>
      <c r="D4" s="178"/>
    </row>
    <row r="5" spans="1:4" ht="21.75" x14ac:dyDescent="0.55000000000000004">
      <c r="A5" s="176"/>
      <c r="B5" s="176"/>
      <c r="C5" s="176"/>
      <c r="D5" s="179" t="s">
        <v>97</v>
      </c>
    </row>
    <row r="6" spans="1:4" s="1" customFormat="1" ht="18.75" customHeight="1" x14ac:dyDescent="0.2">
      <c r="A6" s="86" t="s">
        <v>167</v>
      </c>
      <c r="B6" s="147"/>
      <c r="C6" s="88" t="s">
        <v>93</v>
      </c>
      <c r="D6" s="149"/>
    </row>
    <row r="7" spans="1:4" s="1" customFormat="1" ht="18.75" customHeight="1" x14ac:dyDescent="0.2">
      <c r="A7" s="89" t="s">
        <v>63</v>
      </c>
      <c r="B7" s="90" t="s">
        <v>3</v>
      </c>
      <c r="C7" s="374" t="s">
        <v>4</v>
      </c>
      <c r="D7" s="374" t="s">
        <v>2</v>
      </c>
    </row>
    <row r="8" spans="1:4" s="1" customFormat="1" ht="18.75" customHeight="1" x14ac:dyDescent="0.2">
      <c r="A8" s="91">
        <v>2007</v>
      </c>
      <c r="B8" s="153"/>
      <c r="C8" s="375"/>
      <c r="D8" s="375"/>
    </row>
    <row r="9" spans="1:4" ht="23.25" x14ac:dyDescent="0.6">
      <c r="A9" s="180"/>
      <c r="B9" s="155" t="s">
        <v>270</v>
      </c>
      <c r="C9" s="181"/>
      <c r="D9" s="180"/>
    </row>
    <row r="10" spans="1:4" ht="20.25" customHeight="1" x14ac:dyDescent="0.6">
      <c r="A10" s="182">
        <v>3557246</v>
      </c>
      <c r="B10" s="183" t="s">
        <v>285</v>
      </c>
      <c r="C10" s="186">
        <v>1665000</v>
      </c>
      <c r="D10" s="182">
        <v>2205608</v>
      </c>
    </row>
    <row r="11" spans="1:4" ht="20.25" customHeight="1" x14ac:dyDescent="0.6">
      <c r="A11" s="182">
        <v>62630555</v>
      </c>
      <c r="B11" s="185" t="s">
        <v>286</v>
      </c>
      <c r="C11" s="186">
        <v>30335000</v>
      </c>
      <c r="D11" s="182">
        <v>66123241</v>
      </c>
    </row>
    <row r="12" spans="1:4" ht="23.25" x14ac:dyDescent="0.6">
      <c r="A12" s="194">
        <f>SUM(A10:A11)</f>
        <v>66187801</v>
      </c>
      <c r="B12" s="188" t="s">
        <v>273</v>
      </c>
      <c r="C12" s="189">
        <f>SUM(C10:C11)</f>
        <v>32000000</v>
      </c>
      <c r="D12" s="194">
        <f>SUM(D10:D11)</f>
        <v>68328849</v>
      </c>
    </row>
    <row r="13" spans="1:4" ht="23.25" x14ac:dyDescent="0.6">
      <c r="A13" s="182"/>
      <c r="B13" s="191" t="s">
        <v>274</v>
      </c>
      <c r="C13" s="186"/>
      <c r="D13" s="182"/>
    </row>
    <row r="14" spans="1:4" ht="23.25" x14ac:dyDescent="0.6">
      <c r="A14" s="182"/>
      <c r="B14" s="191" t="s">
        <v>287</v>
      </c>
      <c r="C14" s="186"/>
      <c r="D14" s="182"/>
    </row>
    <row r="15" spans="1:4" ht="20.25" customHeight="1" x14ac:dyDescent="0.6">
      <c r="A15" s="182">
        <v>8429013</v>
      </c>
      <c r="B15" s="193" t="s">
        <v>288</v>
      </c>
      <c r="C15" s="186">
        <v>8000000</v>
      </c>
      <c r="D15" s="182">
        <v>11280041</v>
      </c>
    </row>
    <row r="16" spans="1:4" ht="23.25" x14ac:dyDescent="0.6">
      <c r="A16" s="225">
        <f>SUM(A15:A15)</f>
        <v>8429013</v>
      </c>
      <c r="B16" s="226" t="s">
        <v>289</v>
      </c>
      <c r="C16" s="227">
        <f>SUM(C15:C15)</f>
        <v>8000000</v>
      </c>
      <c r="D16" s="225">
        <f>SUM(D15:D15)</f>
        <v>11280041</v>
      </c>
    </row>
    <row r="17" spans="1:4" ht="23.25" x14ac:dyDescent="0.6">
      <c r="A17" s="228"/>
      <c r="B17" s="155" t="s">
        <v>290</v>
      </c>
      <c r="C17" s="229"/>
      <c r="D17" s="228"/>
    </row>
    <row r="18" spans="1:4" ht="23.25" x14ac:dyDescent="0.6">
      <c r="A18" s="220">
        <v>11950000</v>
      </c>
      <c r="B18" s="193" t="s">
        <v>291</v>
      </c>
      <c r="C18" s="230" t="s">
        <v>60</v>
      </c>
      <c r="D18" s="184">
        <v>2307075</v>
      </c>
    </row>
    <row r="19" spans="1:4" ht="23.25" x14ac:dyDescent="0.6">
      <c r="A19" s="194">
        <f>SUM(A18:A18)</f>
        <v>11950000</v>
      </c>
      <c r="B19" s="188" t="s">
        <v>292</v>
      </c>
      <c r="C19" s="230">
        <f>SUM(C18:C18)</f>
        <v>0</v>
      </c>
      <c r="D19" s="194">
        <f>SUM(D18:D18)</f>
        <v>2307075</v>
      </c>
    </row>
    <row r="20" spans="1:4" ht="23.25" x14ac:dyDescent="0.6">
      <c r="A20" s="194">
        <f>SUM(A16+A19)</f>
        <v>20379013</v>
      </c>
      <c r="B20" s="188" t="s">
        <v>276</v>
      </c>
      <c r="C20" s="194">
        <f>SUM(C16+C19)</f>
        <v>8000000</v>
      </c>
      <c r="D20" s="194">
        <f>SUM(D16+D19)</f>
        <v>13587116</v>
      </c>
    </row>
    <row r="21" spans="1:4" ht="23.25" x14ac:dyDescent="0.6">
      <c r="A21" s="195"/>
      <c r="B21" s="196"/>
      <c r="C21" s="197"/>
      <c r="D21" s="197"/>
    </row>
    <row r="34" spans="1:4" x14ac:dyDescent="0.2">
      <c r="A34" s="382" t="s">
        <v>293</v>
      </c>
      <c r="B34" s="383"/>
      <c r="C34" s="383"/>
      <c r="D34" s="383"/>
    </row>
    <row r="46" spans="1:4" ht="17.25" customHeight="1" x14ac:dyDescent="0.2">
      <c r="B46" s="79"/>
    </row>
  </sheetData>
  <mergeCells count="3">
    <mergeCell ref="C7:C8"/>
    <mergeCell ref="D7:D8"/>
    <mergeCell ref="A34:D34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rightToLeft="1" topLeftCell="A94" workbookViewId="0">
      <selection sqref="A1:IV65536"/>
    </sheetView>
  </sheetViews>
  <sheetFormatPr defaultRowHeight="12.75" x14ac:dyDescent="0.2"/>
  <cols>
    <col min="1" max="1" width="14.28515625" customWidth="1"/>
    <col min="2" max="2" width="45.85546875" customWidth="1"/>
    <col min="3" max="3" width="14.28515625" customWidth="1"/>
    <col min="4" max="4" width="14.5703125" customWidth="1"/>
  </cols>
  <sheetData>
    <row r="1" spans="1:4" s="1" customFormat="1" ht="15" customHeight="1" x14ac:dyDescent="0.2">
      <c r="A1" s="81" t="s">
        <v>294</v>
      </c>
      <c r="B1" s="82"/>
      <c r="C1" s="82"/>
      <c r="D1" s="82"/>
    </row>
    <row r="2" spans="1:4" s="1" customFormat="1" ht="21" customHeight="1" x14ac:dyDescent="0.2">
      <c r="A2" s="83" t="s">
        <v>295</v>
      </c>
      <c r="B2" s="4"/>
      <c r="C2" s="4"/>
      <c r="D2" s="4"/>
    </row>
    <row r="3" spans="1:4" s="1" customFormat="1" ht="19.5" customHeight="1" x14ac:dyDescent="0.2">
      <c r="A3" s="83" t="s">
        <v>296</v>
      </c>
      <c r="B3" s="4"/>
      <c r="C3" s="4"/>
      <c r="D3" s="4"/>
    </row>
    <row r="4" spans="1:4" s="1" customFormat="1" ht="15.75" customHeight="1" x14ac:dyDescent="0.2">
      <c r="A4" s="232"/>
      <c r="B4" s="82"/>
      <c r="C4" s="82"/>
      <c r="D4" s="10" t="s">
        <v>97</v>
      </c>
    </row>
    <row r="5" spans="1:4" s="1" customFormat="1" ht="18.75" customHeight="1" x14ac:dyDescent="0.2">
      <c r="A5" s="86" t="s">
        <v>2</v>
      </c>
      <c r="B5" s="87"/>
      <c r="C5" s="233" t="s">
        <v>93</v>
      </c>
      <c r="D5" s="51"/>
    </row>
    <row r="6" spans="1:4" s="1" customFormat="1" ht="16.5" customHeight="1" x14ac:dyDescent="0.2">
      <c r="A6" s="89" t="s">
        <v>63</v>
      </c>
      <c r="B6" s="90" t="s">
        <v>3</v>
      </c>
      <c r="C6" s="374" t="s">
        <v>4</v>
      </c>
      <c r="D6" s="374" t="s">
        <v>2</v>
      </c>
    </row>
    <row r="7" spans="1:4" s="1" customFormat="1" ht="15" customHeight="1" x14ac:dyDescent="0.2">
      <c r="A7" s="91">
        <v>2007</v>
      </c>
      <c r="B7" s="234"/>
      <c r="C7" s="375"/>
      <c r="D7" s="375"/>
    </row>
    <row r="8" spans="1:4" s="1" customFormat="1" ht="21" customHeight="1" x14ac:dyDescent="0.2">
      <c r="A8" s="93">
        <v>146440225</v>
      </c>
      <c r="B8" s="235" t="s">
        <v>98</v>
      </c>
      <c r="C8" s="236">
        <v>70396000</v>
      </c>
      <c r="D8" s="93">
        <v>136005112</v>
      </c>
    </row>
    <row r="9" spans="1:4" s="1" customFormat="1" ht="21" customHeight="1" x14ac:dyDescent="0.2">
      <c r="A9" s="96">
        <v>1108762</v>
      </c>
      <c r="B9" s="97" t="s">
        <v>99</v>
      </c>
      <c r="C9" s="100">
        <v>1335000</v>
      </c>
      <c r="D9" s="96">
        <v>1944655</v>
      </c>
    </row>
    <row r="10" spans="1:4" s="1" customFormat="1" ht="21" customHeight="1" x14ac:dyDescent="0.2">
      <c r="A10" s="96">
        <v>373198</v>
      </c>
      <c r="B10" s="97" t="s">
        <v>100</v>
      </c>
      <c r="C10" s="100">
        <v>499000</v>
      </c>
      <c r="D10" s="96">
        <v>383749</v>
      </c>
    </row>
    <row r="11" spans="1:4" s="1" customFormat="1" ht="21" customHeight="1" x14ac:dyDescent="0.2">
      <c r="A11" s="96">
        <v>1382375</v>
      </c>
      <c r="B11" s="97" t="s">
        <v>171</v>
      </c>
      <c r="C11" s="100">
        <v>666000</v>
      </c>
      <c r="D11" s="96">
        <v>1545394</v>
      </c>
    </row>
    <row r="12" spans="1:4" s="1" customFormat="1" ht="21" customHeight="1" x14ac:dyDescent="0.2">
      <c r="A12" s="96">
        <v>1318842</v>
      </c>
      <c r="B12" s="97" t="s">
        <v>101</v>
      </c>
      <c r="C12" s="100">
        <v>1534000</v>
      </c>
      <c r="D12" s="96">
        <v>1571613</v>
      </c>
    </row>
    <row r="13" spans="1:4" s="1" customFormat="1" ht="21" customHeight="1" x14ac:dyDescent="0.2">
      <c r="A13" s="96">
        <v>16404540</v>
      </c>
      <c r="B13" s="97" t="s">
        <v>102</v>
      </c>
      <c r="C13" s="100">
        <v>10566000</v>
      </c>
      <c r="D13" s="96">
        <v>11516002</v>
      </c>
    </row>
    <row r="14" spans="1:4" s="1" customFormat="1" ht="21" customHeight="1" x14ac:dyDescent="0.2">
      <c r="A14" s="96">
        <v>32358004</v>
      </c>
      <c r="B14" s="97" t="s">
        <v>103</v>
      </c>
      <c r="C14" s="100">
        <v>33908000</v>
      </c>
      <c r="D14" s="96">
        <v>35781920</v>
      </c>
    </row>
    <row r="15" spans="1:4" s="1" customFormat="1" ht="21" customHeight="1" x14ac:dyDescent="0.2">
      <c r="A15" s="96">
        <v>19053190</v>
      </c>
      <c r="B15" s="97" t="s">
        <v>104</v>
      </c>
      <c r="C15" s="100">
        <v>19550000</v>
      </c>
      <c r="D15" s="96">
        <v>22166071</v>
      </c>
    </row>
    <row r="16" spans="1:4" s="1" customFormat="1" ht="21" customHeight="1" x14ac:dyDescent="0.2">
      <c r="A16" s="96">
        <v>24368552</v>
      </c>
      <c r="B16" s="97" t="s">
        <v>105</v>
      </c>
      <c r="C16" s="100">
        <v>17624000</v>
      </c>
      <c r="D16" s="96">
        <v>22667865</v>
      </c>
    </row>
    <row r="17" spans="1:4" s="1" customFormat="1" ht="21" customHeight="1" x14ac:dyDescent="0.2">
      <c r="A17" s="96">
        <v>8471107</v>
      </c>
      <c r="B17" s="97" t="s">
        <v>106</v>
      </c>
      <c r="C17" s="100">
        <v>8711000</v>
      </c>
      <c r="D17" s="96">
        <v>10206621</v>
      </c>
    </row>
    <row r="18" spans="1:4" s="1" customFormat="1" ht="21" customHeight="1" x14ac:dyDescent="0.2">
      <c r="A18" s="96">
        <v>3596152</v>
      </c>
      <c r="B18" s="97" t="s">
        <v>107</v>
      </c>
      <c r="C18" s="100">
        <v>4130000</v>
      </c>
      <c r="D18" s="96">
        <v>2385930</v>
      </c>
    </row>
    <row r="19" spans="1:4" s="1" customFormat="1" ht="21" customHeight="1" x14ac:dyDescent="0.2">
      <c r="A19" s="96">
        <v>23479915</v>
      </c>
      <c r="B19" s="97" t="s">
        <v>108</v>
      </c>
      <c r="C19" s="100">
        <v>17091000</v>
      </c>
      <c r="D19" s="96">
        <v>20148100</v>
      </c>
    </row>
    <row r="20" spans="1:4" s="1" customFormat="1" ht="21" customHeight="1" x14ac:dyDescent="0.2">
      <c r="A20" s="96">
        <v>19337725</v>
      </c>
      <c r="B20" s="97" t="s">
        <v>109</v>
      </c>
      <c r="C20" s="100">
        <v>20837000</v>
      </c>
      <c r="D20" s="96">
        <v>22046746</v>
      </c>
    </row>
    <row r="21" spans="1:4" s="1" customFormat="1" ht="21" customHeight="1" x14ac:dyDescent="0.2">
      <c r="A21" s="96">
        <v>228527950</v>
      </c>
      <c r="B21" s="97" t="s">
        <v>110</v>
      </c>
      <c r="C21" s="100">
        <v>230720000</v>
      </c>
      <c r="D21" s="96">
        <v>261199059</v>
      </c>
    </row>
    <row r="22" spans="1:4" s="1" customFormat="1" ht="21" customHeight="1" x14ac:dyDescent="0.2">
      <c r="A22" s="96">
        <v>474487597</v>
      </c>
      <c r="B22" s="97" t="s">
        <v>111</v>
      </c>
      <c r="C22" s="100">
        <v>510984000</v>
      </c>
      <c r="D22" s="96">
        <v>528624095</v>
      </c>
    </row>
    <row r="23" spans="1:4" s="1" customFormat="1" ht="21" customHeight="1" x14ac:dyDescent="0.2">
      <c r="A23" s="96">
        <v>41230427</v>
      </c>
      <c r="B23" s="97" t="s">
        <v>112</v>
      </c>
      <c r="C23" s="100">
        <v>40824000</v>
      </c>
      <c r="D23" s="96">
        <v>48565438</v>
      </c>
    </row>
    <row r="24" spans="1:4" s="1" customFormat="1" ht="21" customHeight="1" x14ac:dyDescent="0.2">
      <c r="A24" s="96">
        <v>4485039</v>
      </c>
      <c r="B24" s="97" t="s">
        <v>204</v>
      </c>
      <c r="C24" s="100">
        <v>4428000</v>
      </c>
      <c r="D24" s="96">
        <v>5189912</v>
      </c>
    </row>
    <row r="25" spans="1:4" s="1" customFormat="1" ht="21" customHeight="1" x14ac:dyDescent="0.2">
      <c r="A25" s="96">
        <v>23392424</v>
      </c>
      <c r="B25" s="97" t="s">
        <v>297</v>
      </c>
      <c r="C25" s="100">
        <v>23788000</v>
      </c>
      <c r="D25" s="96">
        <v>25621944</v>
      </c>
    </row>
    <row r="26" spans="1:4" s="1" customFormat="1" ht="21" customHeight="1" x14ac:dyDescent="0.2">
      <c r="A26" s="96">
        <v>100752155</v>
      </c>
      <c r="B26" s="97" t="s">
        <v>298</v>
      </c>
      <c r="C26" s="100">
        <v>19070000</v>
      </c>
      <c r="D26" s="96">
        <v>21932497</v>
      </c>
    </row>
    <row r="27" spans="1:4" s="1" customFormat="1" ht="21" customHeight="1" x14ac:dyDescent="0.2">
      <c r="A27" s="96">
        <v>48164474</v>
      </c>
      <c r="B27" s="97" t="s">
        <v>299</v>
      </c>
      <c r="C27" s="100">
        <v>42629000</v>
      </c>
      <c r="D27" s="96">
        <v>49677949</v>
      </c>
    </row>
    <row r="28" spans="1:4" s="1" customFormat="1" ht="21" customHeight="1" x14ac:dyDescent="0.2">
      <c r="A28" s="96">
        <v>868200</v>
      </c>
      <c r="B28" s="97" t="s">
        <v>117</v>
      </c>
      <c r="C28" s="100">
        <v>340000</v>
      </c>
      <c r="D28" s="96">
        <v>1326118</v>
      </c>
    </row>
    <row r="29" spans="1:4" s="1" customFormat="1" ht="21" customHeight="1" x14ac:dyDescent="0.2">
      <c r="A29" s="96">
        <v>41557396</v>
      </c>
      <c r="B29" s="97" t="s">
        <v>118</v>
      </c>
      <c r="C29" s="100">
        <v>39370000</v>
      </c>
      <c r="D29" s="96">
        <v>46625469</v>
      </c>
    </row>
    <row r="30" spans="1:4" s="1" customFormat="1" ht="21" customHeight="1" x14ac:dyDescent="0.2">
      <c r="A30" s="96">
        <v>1973830</v>
      </c>
      <c r="B30" s="97" t="s">
        <v>119</v>
      </c>
      <c r="C30" s="100">
        <v>2007000</v>
      </c>
      <c r="D30" s="96">
        <v>2373820</v>
      </c>
    </row>
    <row r="31" spans="1:4" s="1" customFormat="1" ht="21" customHeight="1" x14ac:dyDescent="0.2">
      <c r="A31" s="96">
        <v>777980</v>
      </c>
      <c r="B31" s="66" t="s">
        <v>169</v>
      </c>
      <c r="C31" s="100">
        <v>770000</v>
      </c>
      <c r="D31" s="96">
        <v>914666</v>
      </c>
    </row>
    <row r="32" spans="1:4" s="1" customFormat="1" ht="21" customHeight="1" x14ac:dyDescent="0.2">
      <c r="A32" s="96">
        <v>143895</v>
      </c>
      <c r="B32" s="97" t="s">
        <v>121</v>
      </c>
      <c r="C32" s="100">
        <v>202000</v>
      </c>
      <c r="D32" s="96">
        <v>128765</v>
      </c>
    </row>
    <row r="33" spans="1:4" s="1" customFormat="1" ht="21" customHeight="1" x14ac:dyDescent="0.2">
      <c r="A33" s="96">
        <v>187383</v>
      </c>
      <c r="B33" s="97" t="s">
        <v>122</v>
      </c>
      <c r="C33" s="100">
        <v>194000</v>
      </c>
      <c r="D33" s="96">
        <v>177260</v>
      </c>
    </row>
    <row r="34" spans="1:4" s="1" customFormat="1" ht="21" customHeight="1" x14ac:dyDescent="0.2">
      <c r="A34" s="96">
        <v>3594806</v>
      </c>
      <c r="B34" s="97" t="s">
        <v>123</v>
      </c>
      <c r="C34" s="100">
        <v>3780000</v>
      </c>
      <c r="D34" s="96">
        <v>4044471</v>
      </c>
    </row>
    <row r="35" spans="1:4" s="1" customFormat="1" ht="21" customHeight="1" x14ac:dyDescent="0.2">
      <c r="A35" s="105">
        <v>3090466</v>
      </c>
      <c r="B35" s="237" t="s">
        <v>300</v>
      </c>
      <c r="C35" s="238">
        <v>3085000</v>
      </c>
      <c r="D35" s="105">
        <v>3466306</v>
      </c>
    </row>
    <row r="36" spans="1:4" s="1" customFormat="1" ht="15" customHeight="1" x14ac:dyDescent="0.2">
      <c r="A36" s="379"/>
      <c r="B36" s="379"/>
      <c r="C36" s="379"/>
      <c r="D36" s="379"/>
    </row>
    <row r="37" spans="1:4" s="1" customFormat="1" ht="15" customHeight="1" x14ac:dyDescent="0.2">
      <c r="A37"/>
      <c r="B37"/>
      <c r="C37"/>
      <c r="D37"/>
    </row>
    <row r="38" spans="1:4" s="1" customFormat="1" ht="15" customHeight="1" x14ac:dyDescent="0.2">
      <c r="A38"/>
      <c r="B38"/>
      <c r="C38"/>
      <c r="D38"/>
    </row>
    <row r="39" spans="1:4" s="1" customFormat="1" ht="15" customHeight="1" x14ac:dyDescent="0.2">
      <c r="A39" s="384" t="s">
        <v>301</v>
      </c>
      <c r="B39" s="384"/>
      <c r="C39" s="384"/>
      <c r="D39" s="384"/>
    </row>
    <row r="40" spans="1:4" s="1" customFormat="1" ht="15" customHeight="1" x14ac:dyDescent="0.2">
      <c r="A40"/>
      <c r="B40"/>
      <c r="C40"/>
      <c r="D40"/>
    </row>
    <row r="41" spans="1:4" s="1" customFormat="1" ht="15" customHeight="1" x14ac:dyDescent="0.2">
      <c r="A41"/>
      <c r="C41"/>
      <c r="D41"/>
    </row>
    <row r="42" spans="1:4" s="1" customFormat="1" ht="15" customHeight="1" x14ac:dyDescent="0.2">
      <c r="A42"/>
      <c r="B42"/>
      <c r="C42"/>
      <c r="D42"/>
    </row>
    <row r="43" spans="1:4" s="1" customFormat="1" ht="15" customHeight="1" x14ac:dyDescent="0.2">
      <c r="A43"/>
      <c r="B43"/>
      <c r="C43"/>
      <c r="D43"/>
    </row>
    <row r="44" spans="1:4" s="1" customFormat="1" ht="32.25" customHeight="1" x14ac:dyDescent="0.2">
      <c r="A44"/>
      <c r="B44"/>
      <c r="C44"/>
      <c r="D44"/>
    </row>
    <row r="45" spans="1:4" s="1" customFormat="1" ht="23.25" customHeight="1" x14ac:dyDescent="0.2">
      <c r="A45"/>
      <c r="B45"/>
      <c r="C45"/>
      <c r="D45"/>
    </row>
    <row r="46" spans="1:4" s="1" customFormat="1" ht="15" customHeight="1" x14ac:dyDescent="0.2">
      <c r="A46"/>
      <c r="B46"/>
      <c r="C46"/>
      <c r="D46"/>
    </row>
    <row r="47" spans="1:4" ht="21" customHeight="1" x14ac:dyDescent="0.2">
      <c r="A47" s="81" t="s">
        <v>302</v>
      </c>
      <c r="B47" s="82"/>
      <c r="C47" s="82"/>
      <c r="D47" s="82"/>
    </row>
    <row r="48" spans="1:4" ht="21.75" customHeight="1" x14ac:dyDescent="0.2">
      <c r="A48" s="138" t="s">
        <v>303</v>
      </c>
      <c r="B48" s="4"/>
      <c r="C48" s="4"/>
      <c r="D48" s="4"/>
    </row>
    <row r="49" spans="1:4" ht="19.5" customHeight="1" x14ac:dyDescent="0.2">
      <c r="A49" s="83" t="s">
        <v>304</v>
      </c>
      <c r="B49" s="4"/>
      <c r="C49" s="4"/>
      <c r="D49" s="4"/>
    </row>
    <row r="50" spans="1:4" ht="20.25" customHeight="1" x14ac:dyDescent="0.2">
      <c r="A50" s="232"/>
      <c r="B50" s="82"/>
      <c r="C50" s="82"/>
      <c r="D50" s="10" t="s">
        <v>97</v>
      </c>
    </row>
    <row r="51" spans="1:4" ht="19.5" customHeight="1" x14ac:dyDescent="0.2">
      <c r="A51" s="86" t="s">
        <v>2</v>
      </c>
      <c r="B51" s="87"/>
      <c r="C51" s="233" t="s">
        <v>93</v>
      </c>
      <c r="D51" s="51"/>
    </row>
    <row r="52" spans="1:4" ht="20.25" customHeight="1" x14ac:dyDescent="0.2">
      <c r="A52" s="89" t="s">
        <v>63</v>
      </c>
      <c r="B52" s="90" t="s">
        <v>3</v>
      </c>
      <c r="C52" s="374" t="s">
        <v>4</v>
      </c>
      <c r="D52" s="374" t="s">
        <v>167</v>
      </c>
    </row>
    <row r="53" spans="1:4" ht="21" customHeight="1" x14ac:dyDescent="0.2">
      <c r="A53" s="110">
        <v>2007</v>
      </c>
      <c r="B53" s="240"/>
      <c r="C53" s="375"/>
      <c r="D53" s="375"/>
    </row>
    <row r="54" spans="1:4" ht="18.75" customHeight="1" x14ac:dyDescent="0.2">
      <c r="A54" s="96">
        <v>763464</v>
      </c>
      <c r="B54" s="97" t="s">
        <v>125</v>
      </c>
      <c r="C54" s="100">
        <v>848000</v>
      </c>
      <c r="D54" s="96">
        <v>916771</v>
      </c>
    </row>
    <row r="55" spans="1:4" ht="18.75" customHeight="1" x14ac:dyDescent="0.2">
      <c r="A55" s="96">
        <v>99420226</v>
      </c>
      <c r="B55" s="168" t="s">
        <v>126</v>
      </c>
      <c r="C55" s="100">
        <v>104079000</v>
      </c>
      <c r="D55" s="96">
        <v>113719485</v>
      </c>
    </row>
    <row r="56" spans="1:4" ht="18.75" customHeight="1" x14ac:dyDescent="0.2">
      <c r="A56" s="96">
        <v>8353136</v>
      </c>
      <c r="B56" s="97" t="s">
        <v>305</v>
      </c>
      <c r="C56" s="100">
        <v>8127000</v>
      </c>
      <c r="D56" s="96">
        <v>9502933</v>
      </c>
    </row>
    <row r="57" spans="1:4" ht="18.75" customHeight="1" x14ac:dyDescent="0.2">
      <c r="A57" s="96">
        <v>31802092</v>
      </c>
      <c r="B57" s="97" t="s">
        <v>306</v>
      </c>
      <c r="C57" s="100">
        <v>10791000</v>
      </c>
      <c r="D57" s="96">
        <v>54587133</v>
      </c>
    </row>
    <row r="58" spans="1:4" ht="18.75" customHeight="1" x14ac:dyDescent="0.2">
      <c r="A58" s="96">
        <v>11809110</v>
      </c>
      <c r="B58" s="97" t="s">
        <v>129</v>
      </c>
      <c r="C58" s="100">
        <v>9664000</v>
      </c>
      <c r="D58" s="96">
        <v>11524577</v>
      </c>
    </row>
    <row r="59" spans="1:4" ht="18.75" customHeight="1" x14ac:dyDescent="0.2">
      <c r="A59" s="96">
        <v>677923</v>
      </c>
      <c r="B59" s="97" t="s">
        <v>130</v>
      </c>
      <c r="C59" s="100">
        <v>538000</v>
      </c>
      <c r="D59" s="96">
        <v>718804</v>
      </c>
    </row>
    <row r="60" spans="1:4" ht="21" customHeight="1" x14ac:dyDescent="0.2">
      <c r="A60" s="96">
        <v>34753132</v>
      </c>
      <c r="B60" s="97" t="s">
        <v>183</v>
      </c>
      <c r="C60" s="100">
        <v>32943000</v>
      </c>
      <c r="D60" s="96">
        <v>40623148</v>
      </c>
    </row>
    <row r="61" spans="1:4" ht="21" customHeight="1" x14ac:dyDescent="0.2">
      <c r="A61" s="96">
        <v>168553211</v>
      </c>
      <c r="B61" s="66" t="s">
        <v>307</v>
      </c>
      <c r="C61" s="100">
        <v>70000000</v>
      </c>
      <c r="D61" s="96">
        <v>80000000</v>
      </c>
    </row>
    <row r="62" spans="1:4" ht="21" customHeight="1" x14ac:dyDescent="0.2">
      <c r="A62" s="96">
        <v>5689764</v>
      </c>
      <c r="B62" s="97" t="s">
        <v>308</v>
      </c>
      <c r="C62" s="113">
        <v>5119000</v>
      </c>
      <c r="D62" s="96">
        <v>5401724</v>
      </c>
    </row>
    <row r="63" spans="1:4" ht="21" customHeight="1" x14ac:dyDescent="0.2">
      <c r="A63" s="96">
        <v>11420715</v>
      </c>
      <c r="B63" s="66" t="s">
        <v>309</v>
      </c>
      <c r="C63" s="113">
        <v>11500000</v>
      </c>
      <c r="D63" s="96">
        <v>11455391</v>
      </c>
    </row>
    <row r="64" spans="1:4" ht="21" customHeight="1" x14ac:dyDescent="0.2">
      <c r="A64" s="96">
        <v>20544349</v>
      </c>
      <c r="B64" s="66" t="s">
        <v>139</v>
      </c>
      <c r="C64" s="113">
        <v>16902000</v>
      </c>
      <c r="D64" s="96">
        <v>23235754</v>
      </c>
    </row>
    <row r="65" spans="1:4" ht="21" customHeight="1" x14ac:dyDescent="0.2">
      <c r="A65" s="96">
        <v>2908042</v>
      </c>
      <c r="B65" s="66" t="s">
        <v>140</v>
      </c>
      <c r="C65" s="99">
        <v>2729000</v>
      </c>
      <c r="D65" s="96">
        <v>2991758</v>
      </c>
    </row>
    <row r="66" spans="1:4" ht="21" customHeight="1" x14ac:dyDescent="0.2">
      <c r="A66" s="96">
        <v>4216309</v>
      </c>
      <c r="B66" s="66" t="s">
        <v>310</v>
      </c>
      <c r="C66" s="99">
        <v>4035000</v>
      </c>
      <c r="D66" s="96">
        <v>4609754</v>
      </c>
    </row>
    <row r="67" spans="1:4" ht="17.25" customHeight="1" x14ac:dyDescent="0.2">
      <c r="A67" s="96">
        <v>5898788</v>
      </c>
      <c r="B67" s="66" t="s">
        <v>142</v>
      </c>
      <c r="C67" s="99">
        <v>6143000</v>
      </c>
      <c r="D67" s="96">
        <v>9887694</v>
      </c>
    </row>
    <row r="68" spans="1:4" ht="17.25" customHeight="1" x14ac:dyDescent="0.2">
      <c r="A68" s="96">
        <v>387459</v>
      </c>
      <c r="B68" s="66" t="s">
        <v>143</v>
      </c>
      <c r="C68" s="99">
        <v>451000</v>
      </c>
      <c r="D68" s="96">
        <v>355360</v>
      </c>
    </row>
    <row r="69" spans="1:4" ht="17.25" customHeight="1" x14ac:dyDescent="0.2">
      <c r="A69" s="96">
        <v>1911323</v>
      </c>
      <c r="B69" s="66" t="s">
        <v>144</v>
      </c>
      <c r="C69" s="99">
        <v>1932000</v>
      </c>
      <c r="D69" s="96">
        <v>2395312</v>
      </c>
    </row>
    <row r="70" spans="1:4" ht="17.25" customHeight="1" x14ac:dyDescent="0.2">
      <c r="A70" s="96">
        <v>129561298</v>
      </c>
      <c r="B70" s="66" t="s">
        <v>311</v>
      </c>
      <c r="C70" s="99">
        <v>119717000</v>
      </c>
      <c r="D70" s="96">
        <v>160066538</v>
      </c>
    </row>
    <row r="71" spans="1:4" ht="17.25" customHeight="1" x14ac:dyDescent="0.2">
      <c r="A71" s="96">
        <v>3390042</v>
      </c>
      <c r="B71" s="66" t="s">
        <v>145</v>
      </c>
      <c r="C71" s="99">
        <v>3687000</v>
      </c>
      <c r="D71" s="96">
        <v>7260326</v>
      </c>
    </row>
    <row r="72" spans="1:4" ht="17.25" customHeight="1" x14ac:dyDescent="0.2">
      <c r="A72" s="96">
        <v>351367</v>
      </c>
      <c r="B72" s="66" t="s">
        <v>312</v>
      </c>
      <c r="C72" s="99">
        <v>50000</v>
      </c>
      <c r="D72" s="96">
        <v>630692</v>
      </c>
    </row>
    <row r="73" spans="1:4" ht="17.25" customHeight="1" x14ac:dyDescent="0.2">
      <c r="A73" s="96">
        <v>269115</v>
      </c>
      <c r="B73" s="66" t="s">
        <v>313</v>
      </c>
      <c r="C73" s="103" t="s">
        <v>60</v>
      </c>
      <c r="D73" s="96">
        <v>1378145</v>
      </c>
    </row>
    <row r="74" spans="1:4" ht="17.25" customHeight="1" x14ac:dyDescent="0.2">
      <c r="A74" s="96">
        <v>4536015</v>
      </c>
      <c r="B74" s="66" t="s">
        <v>314</v>
      </c>
      <c r="C74" s="103" t="s">
        <v>60</v>
      </c>
      <c r="D74" s="96">
        <v>5338058</v>
      </c>
    </row>
    <row r="75" spans="1:4" ht="17.25" customHeight="1" x14ac:dyDescent="0.2">
      <c r="A75" s="96">
        <v>173690</v>
      </c>
      <c r="B75" s="66" t="s">
        <v>185</v>
      </c>
      <c r="C75" s="99">
        <v>161000</v>
      </c>
      <c r="D75" s="96">
        <v>156465</v>
      </c>
    </row>
    <row r="76" spans="1:4" ht="17.25" customHeight="1" x14ac:dyDescent="0.2">
      <c r="A76" s="96">
        <v>17679</v>
      </c>
      <c r="B76" s="66" t="s">
        <v>315</v>
      </c>
      <c r="C76" s="103" t="s">
        <v>60</v>
      </c>
      <c r="D76" s="96">
        <v>28183</v>
      </c>
    </row>
    <row r="77" spans="1:4" ht="17.25" customHeight="1" x14ac:dyDescent="0.2">
      <c r="A77" s="96">
        <v>42391940</v>
      </c>
      <c r="B77" s="66" t="s">
        <v>147</v>
      </c>
      <c r="C77" s="99">
        <v>53523000</v>
      </c>
      <c r="D77" s="96">
        <v>59425216</v>
      </c>
    </row>
    <row r="78" spans="1:4" ht="17.25" customHeight="1" x14ac:dyDescent="0.2">
      <c r="A78" s="103" t="s">
        <v>60</v>
      </c>
      <c r="B78" s="66" t="s">
        <v>316</v>
      </c>
      <c r="C78" s="103" t="s">
        <v>60</v>
      </c>
      <c r="D78" s="96">
        <v>201786</v>
      </c>
    </row>
    <row r="79" spans="1:4" ht="17.25" customHeight="1" x14ac:dyDescent="0.2">
      <c r="A79" s="96">
        <v>1756093</v>
      </c>
      <c r="B79" s="66" t="s">
        <v>148</v>
      </c>
      <c r="C79" s="99">
        <v>2813000</v>
      </c>
      <c r="D79" s="96">
        <v>5732990</v>
      </c>
    </row>
    <row r="80" spans="1:4" ht="17.25" customHeight="1" x14ac:dyDescent="0.2">
      <c r="A80" s="103" t="s">
        <v>60</v>
      </c>
      <c r="B80" s="66" t="s">
        <v>149</v>
      </c>
      <c r="C80" s="99">
        <v>6309000</v>
      </c>
      <c r="D80" s="96">
        <v>5328187</v>
      </c>
    </row>
    <row r="81" spans="1:4" ht="17.25" customHeight="1" x14ac:dyDescent="0.2">
      <c r="A81" s="96">
        <v>36256334</v>
      </c>
      <c r="B81" s="66" t="s">
        <v>317</v>
      </c>
      <c r="C81" s="103" t="s">
        <v>60</v>
      </c>
      <c r="D81" s="96">
        <v>34212170</v>
      </c>
    </row>
    <row r="82" spans="1:4" ht="17.25" customHeight="1" x14ac:dyDescent="0.2">
      <c r="A82" s="103" t="s">
        <v>60</v>
      </c>
      <c r="B82" s="66" t="s">
        <v>318</v>
      </c>
      <c r="C82" s="98">
        <v>23901000</v>
      </c>
      <c r="D82" s="96">
        <v>108526455</v>
      </c>
    </row>
    <row r="83" spans="1:4" ht="17.25" customHeight="1" x14ac:dyDescent="0.2">
      <c r="A83" s="103" t="s">
        <v>60</v>
      </c>
      <c r="B83" s="66" t="s">
        <v>319</v>
      </c>
      <c r="C83" s="103" t="s">
        <v>60</v>
      </c>
      <c r="D83" s="96">
        <v>300000000</v>
      </c>
    </row>
    <row r="84" spans="1:4" ht="19.5" customHeight="1" x14ac:dyDescent="0.2">
      <c r="A84" s="103" t="s">
        <v>60</v>
      </c>
      <c r="B84" s="66" t="s">
        <v>320</v>
      </c>
      <c r="C84" s="100">
        <v>280000000</v>
      </c>
      <c r="D84" s="103" t="s">
        <v>60</v>
      </c>
    </row>
    <row r="85" spans="1:4" ht="20.25" customHeight="1" x14ac:dyDescent="0.2">
      <c r="A85" s="117">
        <f>SUM(A8:A35,A54:A84)</f>
        <v>1898739225</v>
      </c>
      <c r="B85" s="173" t="s">
        <v>161</v>
      </c>
      <c r="C85" s="119">
        <f>SUM(C8:C84)</f>
        <v>1905000000</v>
      </c>
      <c r="D85" s="117">
        <f>SUM(D8:D84)</f>
        <v>2348448356</v>
      </c>
    </row>
    <row r="86" spans="1:4" ht="21.75" customHeight="1" x14ac:dyDescent="0.2">
      <c r="A86" s="241"/>
      <c r="B86" s="132"/>
      <c r="C86" s="132"/>
      <c r="D86" s="132"/>
    </row>
    <row r="87" spans="1:4" ht="18" customHeight="1" x14ac:dyDescent="0.2">
      <c r="A87" s="384" t="s">
        <v>321</v>
      </c>
      <c r="B87" s="384"/>
      <c r="C87" s="384"/>
      <c r="D87" s="384"/>
    </row>
    <row r="88" spans="1:4" ht="18" customHeight="1" x14ac:dyDescent="0.2">
      <c r="A88" s="385"/>
      <c r="B88" s="385"/>
      <c r="C88" s="385"/>
      <c r="D88" s="385"/>
    </row>
    <row r="89" spans="1:4" ht="18" customHeight="1" x14ac:dyDescent="0.2">
      <c r="A89" s="385"/>
      <c r="B89" s="385"/>
      <c r="C89" s="385"/>
      <c r="D89" s="385"/>
    </row>
  </sheetData>
  <mergeCells count="9">
    <mergeCell ref="A87:D87"/>
    <mergeCell ref="A88:D88"/>
    <mergeCell ref="A89:D89"/>
    <mergeCell ref="C6:C7"/>
    <mergeCell ref="D6:D7"/>
    <mergeCell ref="A36:D36"/>
    <mergeCell ref="A39:D39"/>
    <mergeCell ref="C52:C53"/>
    <mergeCell ref="D52:D53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9"/>
  <sheetViews>
    <sheetView rightToLeft="1" topLeftCell="A145" workbookViewId="0">
      <selection sqref="A1:IV65536"/>
    </sheetView>
  </sheetViews>
  <sheetFormatPr defaultRowHeight="12.75" x14ac:dyDescent="0.2"/>
  <cols>
    <col min="1" max="1" width="14.140625" customWidth="1"/>
    <col min="2" max="2" width="51.5703125" customWidth="1"/>
    <col min="3" max="4" width="14.28515625" customWidth="1"/>
  </cols>
  <sheetData>
    <row r="2" spans="1:4" s="1" customFormat="1" ht="15" customHeight="1" x14ac:dyDescent="0.2">
      <c r="A2" s="81" t="s">
        <v>322</v>
      </c>
      <c r="B2" s="82"/>
      <c r="C2" s="82"/>
      <c r="D2" s="82"/>
    </row>
    <row r="3" spans="1:4" s="1" customFormat="1" ht="18" customHeight="1" x14ac:dyDescent="0.2">
      <c r="A3" s="83" t="s">
        <v>323</v>
      </c>
      <c r="B3" s="4"/>
      <c r="C3" s="4"/>
      <c r="D3" s="4"/>
    </row>
    <row r="4" spans="1:4" s="1" customFormat="1" ht="18" customHeight="1" x14ac:dyDescent="0.2">
      <c r="A4" s="83" t="s">
        <v>280</v>
      </c>
      <c r="B4" s="4"/>
      <c r="C4" s="4"/>
      <c r="D4" s="4"/>
    </row>
    <row r="5" spans="1:4" s="1" customFormat="1" ht="16.5" customHeight="1" x14ac:dyDescent="0.2">
      <c r="A5" s="232"/>
      <c r="B5" s="82"/>
      <c r="C5" s="82"/>
      <c r="D5" s="242" t="s">
        <v>97</v>
      </c>
    </row>
    <row r="6" spans="1:4" s="1" customFormat="1" ht="15.75" customHeight="1" x14ac:dyDescent="0.2">
      <c r="A6" s="146" t="s">
        <v>2</v>
      </c>
      <c r="B6" s="87"/>
      <c r="C6" s="243" t="s">
        <v>93</v>
      </c>
      <c r="D6" s="51"/>
    </row>
    <row r="7" spans="1:4" s="1" customFormat="1" ht="17.25" customHeight="1" x14ac:dyDescent="0.2">
      <c r="A7" s="150" t="s">
        <v>63</v>
      </c>
      <c r="B7" s="90" t="s">
        <v>3</v>
      </c>
      <c r="C7" s="380" t="s">
        <v>269</v>
      </c>
      <c r="D7" s="380" t="s">
        <v>2</v>
      </c>
    </row>
    <row r="8" spans="1:4" s="1" customFormat="1" ht="15.75" customHeight="1" x14ac:dyDescent="0.2">
      <c r="A8" s="152">
        <v>2007</v>
      </c>
      <c r="B8" s="244"/>
      <c r="C8" s="381"/>
      <c r="D8" s="381"/>
    </row>
    <row r="9" spans="1:4" s="1" customFormat="1" ht="19.5" customHeight="1" x14ac:dyDescent="0.2">
      <c r="A9" s="128"/>
      <c r="B9" s="245" t="s">
        <v>324</v>
      </c>
      <c r="C9" s="246"/>
      <c r="D9" s="247"/>
    </row>
    <row r="10" spans="1:4" s="1" customFormat="1" ht="16.5" customHeight="1" x14ac:dyDescent="0.2">
      <c r="A10" s="96">
        <v>88284382</v>
      </c>
      <c r="B10" s="97" t="s">
        <v>98</v>
      </c>
      <c r="C10" s="100">
        <v>44367000</v>
      </c>
      <c r="D10" s="96">
        <v>50751825</v>
      </c>
    </row>
    <row r="11" spans="1:4" s="1" customFormat="1" ht="16.5" customHeight="1" x14ac:dyDescent="0.2">
      <c r="A11" s="96">
        <v>1108762</v>
      </c>
      <c r="B11" s="97" t="s">
        <v>99</v>
      </c>
      <c r="C11" s="100">
        <v>1335000</v>
      </c>
      <c r="D11" s="96">
        <v>1944655</v>
      </c>
    </row>
    <row r="12" spans="1:4" s="1" customFormat="1" ht="16.5" customHeight="1" x14ac:dyDescent="0.2">
      <c r="A12" s="96">
        <v>373198</v>
      </c>
      <c r="B12" s="97" t="s">
        <v>100</v>
      </c>
      <c r="C12" s="100">
        <v>499000</v>
      </c>
      <c r="D12" s="96">
        <v>383749</v>
      </c>
    </row>
    <row r="13" spans="1:4" s="1" customFormat="1" ht="16.5" customHeight="1" x14ac:dyDescent="0.2">
      <c r="A13" s="96">
        <v>1382375</v>
      </c>
      <c r="B13" s="97" t="s">
        <v>171</v>
      </c>
      <c r="C13" s="100">
        <v>666000</v>
      </c>
      <c r="D13" s="96">
        <v>1545394</v>
      </c>
    </row>
    <row r="14" spans="1:4" s="1" customFormat="1" ht="16.5" customHeight="1" x14ac:dyDescent="0.2">
      <c r="A14" s="96">
        <v>1318842</v>
      </c>
      <c r="B14" s="97" t="s">
        <v>101</v>
      </c>
      <c r="C14" s="100">
        <v>1534000</v>
      </c>
      <c r="D14" s="96">
        <v>1571613</v>
      </c>
    </row>
    <row r="15" spans="1:4" s="1" customFormat="1" ht="16.5" customHeight="1" x14ac:dyDescent="0.2">
      <c r="A15" s="96">
        <v>16404540</v>
      </c>
      <c r="B15" s="97" t="s">
        <v>102</v>
      </c>
      <c r="C15" s="100">
        <v>10566000</v>
      </c>
      <c r="D15" s="96">
        <v>11516002</v>
      </c>
    </row>
    <row r="16" spans="1:4" s="1" customFormat="1" ht="16.5" customHeight="1" x14ac:dyDescent="0.2">
      <c r="A16" s="96">
        <v>32326701</v>
      </c>
      <c r="B16" s="97" t="s">
        <v>103</v>
      </c>
      <c r="C16" s="100">
        <v>33860000</v>
      </c>
      <c r="D16" s="96">
        <v>35743648</v>
      </c>
    </row>
    <row r="17" spans="1:4" s="1" customFormat="1" ht="16.5" customHeight="1" x14ac:dyDescent="0.2">
      <c r="A17" s="96">
        <v>868200</v>
      </c>
      <c r="B17" s="97" t="s">
        <v>117</v>
      </c>
      <c r="C17" s="100">
        <v>340000</v>
      </c>
      <c r="D17" s="96">
        <v>1326118</v>
      </c>
    </row>
    <row r="18" spans="1:4" s="1" customFormat="1" ht="16.5" customHeight="1" x14ac:dyDescent="0.2">
      <c r="A18" s="96">
        <v>777980</v>
      </c>
      <c r="B18" s="66" t="s">
        <v>120</v>
      </c>
      <c r="C18" s="100">
        <v>770000</v>
      </c>
      <c r="D18" s="96">
        <v>914666</v>
      </c>
    </row>
    <row r="19" spans="1:4" s="1" customFormat="1" ht="16.5" customHeight="1" x14ac:dyDescent="0.2">
      <c r="A19" s="96">
        <v>187383</v>
      </c>
      <c r="B19" s="97" t="s">
        <v>122</v>
      </c>
      <c r="C19" s="100">
        <v>194000</v>
      </c>
      <c r="D19" s="96">
        <v>177260</v>
      </c>
    </row>
    <row r="20" spans="1:4" s="1" customFormat="1" ht="16.5" customHeight="1" x14ac:dyDescent="0.2">
      <c r="A20" s="96">
        <v>3594806</v>
      </c>
      <c r="B20" s="97" t="s">
        <v>123</v>
      </c>
      <c r="C20" s="100">
        <v>3780000</v>
      </c>
      <c r="D20" s="96">
        <v>4044471</v>
      </c>
    </row>
    <row r="21" spans="1:4" s="1" customFormat="1" ht="16.5" customHeight="1" x14ac:dyDescent="0.2">
      <c r="A21" s="96">
        <v>8353136</v>
      </c>
      <c r="B21" s="248" t="s">
        <v>127</v>
      </c>
      <c r="C21" s="100">
        <v>8127000</v>
      </c>
      <c r="D21" s="96">
        <v>9502933</v>
      </c>
    </row>
    <row r="22" spans="1:4" s="1" customFormat="1" ht="16.5" customHeight="1" x14ac:dyDescent="0.2">
      <c r="A22" s="96">
        <v>2908042</v>
      </c>
      <c r="B22" s="97" t="s">
        <v>140</v>
      </c>
      <c r="C22" s="99">
        <v>2729000</v>
      </c>
      <c r="D22" s="96">
        <v>2991758</v>
      </c>
    </row>
    <row r="23" spans="1:4" s="1" customFormat="1" ht="16.5" customHeight="1" x14ac:dyDescent="0.2">
      <c r="A23" s="96">
        <v>4216309</v>
      </c>
      <c r="B23" s="97" t="s">
        <v>310</v>
      </c>
      <c r="C23" s="99">
        <v>4035000</v>
      </c>
      <c r="D23" s="96">
        <v>4609754</v>
      </c>
    </row>
    <row r="24" spans="1:4" s="1" customFormat="1" ht="16.5" customHeight="1" x14ac:dyDescent="0.2">
      <c r="A24" s="96">
        <v>387459</v>
      </c>
      <c r="B24" s="97" t="s">
        <v>143</v>
      </c>
      <c r="C24" s="113">
        <v>451000</v>
      </c>
      <c r="D24" s="100">
        <v>355360</v>
      </c>
    </row>
    <row r="25" spans="1:4" s="1" customFormat="1" ht="16.5" customHeight="1" x14ac:dyDescent="0.2">
      <c r="A25" s="96">
        <v>129561298</v>
      </c>
      <c r="B25" s="97" t="s">
        <v>311</v>
      </c>
      <c r="C25" s="113">
        <v>119717000</v>
      </c>
      <c r="D25" s="100">
        <v>160066538</v>
      </c>
    </row>
    <row r="26" spans="1:4" s="1" customFormat="1" ht="16.5" customHeight="1" x14ac:dyDescent="0.2">
      <c r="A26" s="103" t="s">
        <v>60</v>
      </c>
      <c r="B26" s="97" t="s">
        <v>316</v>
      </c>
      <c r="C26" s="103" t="s">
        <v>60</v>
      </c>
      <c r="D26" s="100">
        <v>201786</v>
      </c>
    </row>
    <row r="27" spans="1:4" s="1" customFormat="1" ht="16.5" customHeight="1" x14ac:dyDescent="0.2">
      <c r="A27" s="96">
        <v>36256334</v>
      </c>
      <c r="B27" s="97" t="s">
        <v>317</v>
      </c>
      <c r="C27" s="103" t="s">
        <v>60</v>
      </c>
      <c r="D27" s="100">
        <v>34212170</v>
      </c>
    </row>
    <row r="28" spans="1:4" s="1" customFormat="1" ht="19.5" customHeight="1" x14ac:dyDescent="0.2">
      <c r="A28" s="117">
        <f>SUM(A10:A27)</f>
        <v>328309747</v>
      </c>
      <c r="B28" s="173" t="s">
        <v>172</v>
      </c>
      <c r="C28" s="119">
        <f>SUM(C10:C27)</f>
        <v>232970000</v>
      </c>
      <c r="D28" s="119">
        <f>SUM(D10:D27)</f>
        <v>321859700</v>
      </c>
    </row>
    <row r="29" spans="1:4" s="1" customFormat="1" ht="18" customHeight="1" x14ac:dyDescent="0.2">
      <c r="A29" s="96"/>
      <c r="B29" s="249" t="s">
        <v>325</v>
      </c>
      <c r="C29" s="100"/>
      <c r="D29" s="96"/>
    </row>
    <row r="30" spans="1:4" s="1" customFormat="1" ht="16.5" customHeight="1" x14ac:dyDescent="0.2">
      <c r="A30" s="96">
        <v>2263220</v>
      </c>
      <c r="B30" s="66" t="s">
        <v>326</v>
      </c>
      <c r="C30" s="103" t="s">
        <v>60</v>
      </c>
      <c r="D30" s="103" t="s">
        <v>60</v>
      </c>
    </row>
    <row r="31" spans="1:4" s="1" customFormat="1" ht="16.5" customHeight="1" x14ac:dyDescent="0.2">
      <c r="A31" s="96">
        <v>1430732</v>
      </c>
      <c r="B31" s="97" t="s">
        <v>174</v>
      </c>
      <c r="C31" s="100">
        <v>1427000</v>
      </c>
      <c r="D31" s="96">
        <v>1633717</v>
      </c>
    </row>
    <row r="32" spans="1:4" s="1" customFormat="1" ht="16.5" customHeight="1" x14ac:dyDescent="0.2">
      <c r="A32" s="96">
        <v>19053190</v>
      </c>
      <c r="B32" s="97" t="s">
        <v>104</v>
      </c>
      <c r="C32" s="100">
        <v>19550000</v>
      </c>
      <c r="D32" s="96">
        <v>22166071</v>
      </c>
    </row>
    <row r="33" spans="1:4" s="1" customFormat="1" ht="16.5" customHeight="1" x14ac:dyDescent="0.2">
      <c r="A33" s="96">
        <v>19337725</v>
      </c>
      <c r="B33" s="66" t="s">
        <v>327</v>
      </c>
      <c r="C33" s="100">
        <v>20837000</v>
      </c>
      <c r="D33" s="96">
        <v>22046746</v>
      </c>
    </row>
    <row r="34" spans="1:4" s="1" customFormat="1" ht="16.5" customHeight="1" x14ac:dyDescent="0.2">
      <c r="A34" s="96">
        <v>1973830</v>
      </c>
      <c r="B34" s="97" t="s">
        <v>119</v>
      </c>
      <c r="C34" s="100">
        <v>2007000</v>
      </c>
      <c r="D34" s="96">
        <v>2373820</v>
      </c>
    </row>
    <row r="35" spans="1:4" s="1" customFormat="1" ht="16.5" customHeight="1" x14ac:dyDescent="0.2">
      <c r="A35" s="96">
        <v>5898788</v>
      </c>
      <c r="B35" s="97" t="s">
        <v>175</v>
      </c>
      <c r="C35" s="99">
        <v>6143000</v>
      </c>
      <c r="D35" s="96">
        <v>9887694</v>
      </c>
    </row>
    <row r="36" spans="1:4" s="1" customFormat="1" ht="18.75" customHeight="1" x14ac:dyDescent="0.2">
      <c r="A36" s="117">
        <f>SUM(A30:A35)</f>
        <v>49957485</v>
      </c>
      <c r="B36" s="173" t="s">
        <v>176</v>
      </c>
      <c r="C36" s="119">
        <f>SUM(C30:C35)</f>
        <v>49964000</v>
      </c>
      <c r="D36" s="119">
        <f>SUM(D30:D35)</f>
        <v>58108048</v>
      </c>
    </row>
    <row r="37" spans="1:4" s="1" customFormat="1" ht="19.5" customHeight="1" x14ac:dyDescent="0.2">
      <c r="A37" s="96"/>
      <c r="B37" s="249" t="s">
        <v>328</v>
      </c>
      <c r="C37" s="100"/>
      <c r="D37" s="96"/>
    </row>
    <row r="38" spans="1:4" s="1" customFormat="1" ht="16.5" customHeight="1" x14ac:dyDescent="0.2">
      <c r="A38" s="96">
        <v>31303</v>
      </c>
      <c r="B38" s="66" t="s">
        <v>329</v>
      </c>
      <c r="C38" s="99">
        <v>48000</v>
      </c>
      <c r="D38" s="96">
        <v>38272</v>
      </c>
    </row>
    <row r="39" spans="1:4" s="1" customFormat="1" ht="16.5" customHeight="1" x14ac:dyDescent="0.2">
      <c r="A39" s="96">
        <v>9283174</v>
      </c>
      <c r="B39" s="66" t="s">
        <v>181</v>
      </c>
      <c r="C39" s="99">
        <v>10205831</v>
      </c>
      <c r="D39" s="96">
        <v>9966272</v>
      </c>
    </row>
    <row r="40" spans="1:4" s="1" customFormat="1" ht="16.5" customHeight="1" x14ac:dyDescent="0.2">
      <c r="A40" s="96">
        <v>474487597</v>
      </c>
      <c r="B40" s="97" t="s">
        <v>111</v>
      </c>
      <c r="C40" s="100">
        <v>510420000</v>
      </c>
      <c r="D40" s="96">
        <v>528067721</v>
      </c>
    </row>
    <row r="41" spans="1:4" s="1" customFormat="1" ht="16.5" customHeight="1" x14ac:dyDescent="0.2">
      <c r="A41" s="96">
        <v>99420226</v>
      </c>
      <c r="B41" s="168" t="s">
        <v>126</v>
      </c>
      <c r="C41" s="100">
        <v>104079000</v>
      </c>
      <c r="D41" s="96">
        <v>113719485</v>
      </c>
    </row>
    <row r="42" spans="1:4" s="1" customFormat="1" ht="16.5" customHeight="1" x14ac:dyDescent="0.2">
      <c r="A42" s="96">
        <v>1681000</v>
      </c>
      <c r="B42" s="66" t="s">
        <v>330</v>
      </c>
      <c r="C42" s="100">
        <v>1681000</v>
      </c>
      <c r="D42" s="96">
        <v>1681000</v>
      </c>
    </row>
    <row r="43" spans="1:4" s="1" customFormat="1" ht="16.5" customHeight="1" x14ac:dyDescent="0.2">
      <c r="A43" s="96">
        <v>677923</v>
      </c>
      <c r="B43" s="97" t="s">
        <v>130</v>
      </c>
      <c r="C43" s="100">
        <v>538000</v>
      </c>
      <c r="D43" s="96">
        <v>718804</v>
      </c>
    </row>
    <row r="44" spans="1:4" s="1" customFormat="1" ht="16.5" customHeight="1" x14ac:dyDescent="0.2">
      <c r="A44" s="96">
        <v>34753132</v>
      </c>
      <c r="B44" s="97" t="s">
        <v>183</v>
      </c>
      <c r="C44" s="100">
        <v>32943000</v>
      </c>
      <c r="D44" s="96">
        <v>40623148</v>
      </c>
    </row>
    <row r="45" spans="1:4" s="1" customFormat="1" ht="16.5" customHeight="1" x14ac:dyDescent="0.2">
      <c r="A45" s="96">
        <v>1537428</v>
      </c>
      <c r="B45" s="104" t="s">
        <v>331</v>
      </c>
      <c r="C45" s="100">
        <v>1063000</v>
      </c>
      <c r="D45" s="96">
        <v>2050003</v>
      </c>
    </row>
    <row r="46" spans="1:4" s="1" customFormat="1" ht="16.5" customHeight="1" x14ac:dyDescent="0.2">
      <c r="A46" s="96">
        <v>20612</v>
      </c>
      <c r="B46" s="97" t="s">
        <v>144</v>
      </c>
      <c r="C46" s="100">
        <v>104000</v>
      </c>
      <c r="D46" s="96">
        <v>99433</v>
      </c>
    </row>
    <row r="47" spans="1:4" s="1" customFormat="1" ht="16.5" customHeight="1" x14ac:dyDescent="0.2">
      <c r="A47" s="96">
        <v>351367</v>
      </c>
      <c r="B47" s="97" t="s">
        <v>312</v>
      </c>
      <c r="C47" s="100">
        <v>50000</v>
      </c>
      <c r="D47" s="96">
        <v>630692</v>
      </c>
    </row>
    <row r="48" spans="1:4" s="1" customFormat="1" ht="16.5" customHeight="1" x14ac:dyDescent="0.2">
      <c r="A48" s="96">
        <v>269115</v>
      </c>
      <c r="B48" s="97" t="s">
        <v>313</v>
      </c>
      <c r="C48" s="103" t="s">
        <v>60</v>
      </c>
      <c r="D48" s="96">
        <v>1378145</v>
      </c>
    </row>
    <row r="49" spans="1:5" s="1" customFormat="1" ht="16.5" customHeight="1" x14ac:dyDescent="0.2">
      <c r="A49" s="96">
        <v>173690</v>
      </c>
      <c r="B49" s="97" t="s">
        <v>332</v>
      </c>
      <c r="C49" s="99">
        <v>161000</v>
      </c>
      <c r="D49" s="96">
        <v>156465</v>
      </c>
    </row>
    <row r="50" spans="1:5" s="1" customFormat="1" ht="16.5" customHeight="1" x14ac:dyDescent="0.2">
      <c r="A50" s="105">
        <v>31302138</v>
      </c>
      <c r="B50" s="250" t="s">
        <v>333</v>
      </c>
      <c r="C50" s="238">
        <v>42926351</v>
      </c>
      <c r="D50" s="105">
        <v>45835523</v>
      </c>
    </row>
    <row r="51" spans="1:5" s="1" customFormat="1" ht="17.25" customHeight="1" x14ac:dyDescent="0.2">
      <c r="B51" s="251" t="s">
        <v>334</v>
      </c>
    </row>
    <row r="52" spans="1:5" s="1" customFormat="1" ht="17.25" customHeight="1" x14ac:dyDescent="0.2"/>
    <row r="53" spans="1:5" s="1" customFormat="1" ht="17.25" customHeight="1" x14ac:dyDescent="0.2"/>
    <row r="54" spans="1:5" s="1" customFormat="1" ht="19.5" customHeight="1" x14ac:dyDescent="0.2"/>
    <row r="55" spans="1:5" s="1" customFormat="1" ht="12.75" customHeight="1" x14ac:dyDescent="0.2">
      <c r="A55" s="252"/>
      <c r="B55" s="79"/>
      <c r="C55"/>
      <c r="D55"/>
      <c r="E55"/>
    </row>
    <row r="56" spans="1:5" s="1" customFormat="1" ht="15.75" customHeight="1" x14ac:dyDescent="0.2">
      <c r="A56"/>
      <c r="B56"/>
      <c r="C56"/>
      <c r="D56"/>
    </row>
    <row r="57" spans="1:5" s="1" customFormat="1" ht="15.75" customHeight="1" x14ac:dyDescent="0.2">
      <c r="A57"/>
      <c r="B57"/>
      <c r="C57"/>
      <c r="D57"/>
    </row>
    <row r="58" spans="1:5" s="1" customFormat="1" ht="12.75" customHeight="1" x14ac:dyDescent="0.2">
      <c r="A58" s="252"/>
      <c r="B58" s="252"/>
      <c r="C58"/>
      <c r="D58"/>
      <c r="E58"/>
    </row>
    <row r="63" spans="1:5" s="1" customFormat="1" ht="18" customHeight="1" x14ac:dyDescent="0.2">
      <c r="A63" s="81" t="s">
        <v>335</v>
      </c>
      <c r="B63" s="82"/>
      <c r="C63" s="82"/>
      <c r="D63" s="82"/>
      <c r="E63"/>
    </row>
    <row r="64" spans="1:5" s="1" customFormat="1" ht="19.5" customHeight="1" x14ac:dyDescent="0.2">
      <c r="A64" s="138" t="s">
        <v>336</v>
      </c>
      <c r="B64" s="4"/>
      <c r="C64" s="4"/>
      <c r="D64" s="4"/>
    </row>
    <row r="65" spans="1:5" s="1" customFormat="1" ht="18" customHeight="1" x14ac:dyDescent="0.2">
      <c r="A65" s="83" t="s">
        <v>280</v>
      </c>
      <c r="B65" s="4"/>
      <c r="C65" s="4"/>
      <c r="D65" s="4"/>
    </row>
    <row r="66" spans="1:5" s="1" customFormat="1" ht="12.75" customHeight="1" x14ac:dyDescent="0.2">
      <c r="A66" s="232"/>
      <c r="B66" s="82"/>
      <c r="C66" s="82"/>
      <c r="D66" s="242" t="s">
        <v>97</v>
      </c>
      <c r="E66"/>
    </row>
    <row r="67" spans="1:5" s="1" customFormat="1" ht="19.5" customHeight="1" x14ac:dyDescent="0.2">
      <c r="A67" s="146" t="s">
        <v>2</v>
      </c>
      <c r="B67" s="87"/>
      <c r="C67" s="243" t="s">
        <v>93</v>
      </c>
      <c r="D67" s="51"/>
      <c r="E67"/>
    </row>
    <row r="68" spans="1:5" s="1" customFormat="1" ht="19.5" customHeight="1" x14ac:dyDescent="0.2">
      <c r="A68" s="150" t="s">
        <v>63</v>
      </c>
      <c r="B68" s="90" t="s">
        <v>3</v>
      </c>
      <c r="C68" s="380" t="s">
        <v>269</v>
      </c>
      <c r="D68" s="380" t="s">
        <v>2</v>
      </c>
      <c r="E68"/>
    </row>
    <row r="69" spans="1:5" s="1" customFormat="1" ht="23.25" x14ac:dyDescent="0.2">
      <c r="A69" s="253">
        <v>2007</v>
      </c>
      <c r="B69" s="254"/>
      <c r="C69" s="381"/>
      <c r="D69" s="381"/>
      <c r="E69"/>
    </row>
    <row r="70" spans="1:5" s="1" customFormat="1" ht="0.75" customHeight="1" x14ac:dyDescent="0.2">
      <c r="A70" s="103"/>
      <c r="B70" s="97"/>
      <c r="C70" s="103"/>
      <c r="D70" s="103"/>
      <c r="E70"/>
    </row>
    <row r="71" spans="1:5" s="1" customFormat="1" ht="19.5" customHeight="1" x14ac:dyDescent="0.2">
      <c r="A71" s="117">
        <f>SUM(A38:A50,A70)</f>
        <v>653988705</v>
      </c>
      <c r="B71" s="173" t="s">
        <v>187</v>
      </c>
      <c r="C71" s="119">
        <f>SUM(C38:C70)</f>
        <v>704219182</v>
      </c>
      <c r="D71" s="119">
        <f>SUM(D38:D70)</f>
        <v>744964963</v>
      </c>
      <c r="E71"/>
    </row>
    <row r="72" spans="1:5" s="1" customFormat="1" ht="19.5" customHeight="1" x14ac:dyDescent="0.2">
      <c r="A72" s="112"/>
      <c r="B72" s="249" t="s">
        <v>337</v>
      </c>
      <c r="C72" s="255"/>
      <c r="D72" s="256"/>
      <c r="E72"/>
    </row>
    <row r="73" spans="1:5" s="1" customFormat="1" ht="18.75" customHeight="1" x14ac:dyDescent="0.2">
      <c r="A73" s="96">
        <v>219244776</v>
      </c>
      <c r="B73" s="97" t="s">
        <v>110</v>
      </c>
      <c r="C73" s="100">
        <v>220514169</v>
      </c>
      <c r="D73" s="96">
        <v>251232787</v>
      </c>
      <c r="E73"/>
    </row>
    <row r="74" spans="1:5" s="1" customFormat="1" ht="18.75" customHeight="1" x14ac:dyDescent="0.2">
      <c r="A74" s="96">
        <v>4536015</v>
      </c>
      <c r="B74" s="97" t="s">
        <v>338</v>
      </c>
      <c r="C74" s="103" t="s">
        <v>60</v>
      </c>
      <c r="D74" s="96">
        <v>5338058</v>
      </c>
      <c r="E74"/>
    </row>
    <row r="75" spans="1:5" s="1" customFormat="1" ht="19.5" customHeight="1" x14ac:dyDescent="0.2">
      <c r="A75" s="117">
        <f>SUM(A73:A74)</f>
        <v>223780791</v>
      </c>
      <c r="B75" s="173" t="s">
        <v>189</v>
      </c>
      <c r="C75" s="119">
        <f>SUM(C73)</f>
        <v>220514169</v>
      </c>
      <c r="D75" s="117">
        <f>SUM(D73:D74)</f>
        <v>256570845</v>
      </c>
      <c r="E75"/>
    </row>
    <row r="76" spans="1:5" s="1" customFormat="1" ht="19.5" customHeight="1" x14ac:dyDescent="0.2">
      <c r="A76" s="96"/>
      <c r="B76" s="249" t="s">
        <v>339</v>
      </c>
      <c r="C76" s="100"/>
      <c r="D76" s="96"/>
      <c r="E76"/>
    </row>
    <row r="77" spans="1:5" s="1" customFormat="1" ht="18.75" customHeight="1" x14ac:dyDescent="0.2">
      <c r="A77" s="96">
        <v>41230427</v>
      </c>
      <c r="B77" s="97" t="s">
        <v>340</v>
      </c>
      <c r="C77" s="100">
        <v>40824000</v>
      </c>
      <c r="D77" s="96">
        <v>48565438</v>
      </c>
      <c r="E77"/>
    </row>
    <row r="78" spans="1:5" s="1" customFormat="1" ht="18.75" customHeight="1" x14ac:dyDescent="0.2">
      <c r="A78" s="96">
        <v>3090466</v>
      </c>
      <c r="B78" s="168" t="s">
        <v>300</v>
      </c>
      <c r="C78" s="100">
        <v>3085000</v>
      </c>
      <c r="D78" s="96">
        <v>3466306</v>
      </c>
      <c r="E78"/>
    </row>
    <row r="79" spans="1:5" s="1" customFormat="1" ht="18.75" customHeight="1" x14ac:dyDescent="0.2">
      <c r="A79" s="96">
        <v>18784583</v>
      </c>
      <c r="B79" s="97" t="s">
        <v>341</v>
      </c>
      <c r="C79" s="113">
        <v>5299000</v>
      </c>
      <c r="D79" s="96">
        <v>44263031</v>
      </c>
      <c r="E79"/>
    </row>
    <row r="80" spans="1:5" s="1" customFormat="1" ht="18.75" customHeight="1" x14ac:dyDescent="0.2">
      <c r="A80" s="96">
        <v>5661333</v>
      </c>
      <c r="B80" s="97" t="s">
        <v>342</v>
      </c>
      <c r="C80" s="103" t="s">
        <v>60</v>
      </c>
      <c r="D80" s="103" t="s">
        <v>60</v>
      </c>
      <c r="E80"/>
    </row>
    <row r="81" spans="1:5" s="1" customFormat="1" ht="18.75" customHeight="1" x14ac:dyDescent="0.2">
      <c r="A81" s="96">
        <v>168553211</v>
      </c>
      <c r="B81" s="66" t="s">
        <v>307</v>
      </c>
      <c r="C81" s="100">
        <v>70000000</v>
      </c>
      <c r="D81" s="96">
        <v>80000000</v>
      </c>
      <c r="E81"/>
    </row>
    <row r="82" spans="1:5" s="1" customFormat="1" ht="18.75" customHeight="1" x14ac:dyDescent="0.2">
      <c r="A82" s="96">
        <v>11420715</v>
      </c>
      <c r="B82" s="66" t="s">
        <v>343</v>
      </c>
      <c r="C82" s="100">
        <v>11500000</v>
      </c>
      <c r="D82" s="96">
        <v>11455391</v>
      </c>
      <c r="E82"/>
    </row>
    <row r="83" spans="1:5" s="1" customFormat="1" ht="18.75" customHeight="1" x14ac:dyDescent="0.2">
      <c r="A83" s="96">
        <v>11089802</v>
      </c>
      <c r="B83" s="66" t="s">
        <v>344</v>
      </c>
      <c r="C83" s="100">
        <v>10596649</v>
      </c>
      <c r="D83" s="96">
        <v>13589693</v>
      </c>
      <c r="E83"/>
    </row>
    <row r="84" spans="1:5" s="1" customFormat="1" ht="18.75" customHeight="1" x14ac:dyDescent="0.2">
      <c r="A84" s="103" t="s">
        <v>60</v>
      </c>
      <c r="B84" s="66" t="s">
        <v>319</v>
      </c>
      <c r="C84" s="103" t="s">
        <v>60</v>
      </c>
      <c r="D84" s="96">
        <v>300000000</v>
      </c>
      <c r="E84"/>
    </row>
    <row r="85" spans="1:5" s="1" customFormat="1" ht="19.5" customHeight="1" x14ac:dyDescent="0.2">
      <c r="A85" s="117">
        <f>SUM(A77:A84)</f>
        <v>259830537</v>
      </c>
      <c r="B85" s="173" t="s">
        <v>193</v>
      </c>
      <c r="C85" s="117">
        <f>SUM(C77:C84)</f>
        <v>141304649</v>
      </c>
      <c r="D85" s="117">
        <f>SUM(D77:D84)</f>
        <v>501339859</v>
      </c>
      <c r="E85"/>
    </row>
    <row r="86" spans="1:5" s="1" customFormat="1" ht="19.5" customHeight="1" x14ac:dyDescent="0.2">
      <c r="A86" s="96"/>
      <c r="B86" s="249" t="s">
        <v>345</v>
      </c>
      <c r="C86" s="100"/>
      <c r="D86" s="96"/>
      <c r="E86"/>
    </row>
    <row r="87" spans="1:5" s="1" customFormat="1" ht="18.75" customHeight="1" x14ac:dyDescent="0.2">
      <c r="A87" s="96">
        <v>53106032</v>
      </c>
      <c r="B87" s="97" t="s">
        <v>98</v>
      </c>
      <c r="C87" s="100">
        <v>23241000</v>
      </c>
      <c r="D87" s="96">
        <v>82168061</v>
      </c>
      <c r="E87"/>
    </row>
    <row r="88" spans="1:5" s="1" customFormat="1" ht="18.75" customHeight="1" x14ac:dyDescent="0.2">
      <c r="A88" s="96">
        <v>18961351</v>
      </c>
      <c r="B88" s="97" t="s">
        <v>346</v>
      </c>
      <c r="C88" s="100">
        <v>19070000</v>
      </c>
      <c r="D88" s="96">
        <v>21932497</v>
      </c>
      <c r="E88"/>
    </row>
    <row r="89" spans="1:5" s="1" customFormat="1" ht="18.75" customHeight="1" x14ac:dyDescent="0.2">
      <c r="A89" s="96">
        <v>81790804</v>
      </c>
      <c r="B89" s="97" t="s">
        <v>196</v>
      </c>
      <c r="C89" s="103" t="s">
        <v>60</v>
      </c>
      <c r="D89" s="103" t="s">
        <v>60</v>
      </c>
      <c r="E89"/>
    </row>
    <row r="90" spans="1:5" s="1" customFormat="1" ht="18.75" customHeight="1" x14ac:dyDescent="0.2">
      <c r="A90" s="96">
        <v>44960090</v>
      </c>
      <c r="B90" s="97" t="s">
        <v>347</v>
      </c>
      <c r="C90" s="100">
        <v>40221000</v>
      </c>
      <c r="D90" s="96">
        <v>47017573</v>
      </c>
      <c r="E90"/>
    </row>
    <row r="91" spans="1:5" s="1" customFormat="1" ht="18.75" customHeight="1" x14ac:dyDescent="0.2">
      <c r="A91" s="96">
        <v>3204384</v>
      </c>
      <c r="B91" s="97" t="s">
        <v>348</v>
      </c>
      <c r="C91" s="100">
        <v>2408000</v>
      </c>
      <c r="D91" s="96">
        <v>2660376</v>
      </c>
      <c r="E91"/>
    </row>
    <row r="92" spans="1:5" s="1" customFormat="1" ht="18.75" customHeight="1" x14ac:dyDescent="0.2">
      <c r="A92" s="96">
        <v>41557396</v>
      </c>
      <c r="B92" s="97" t="s">
        <v>118</v>
      </c>
      <c r="C92" s="100">
        <v>39370000</v>
      </c>
      <c r="D92" s="96">
        <v>46625469</v>
      </c>
      <c r="E92"/>
    </row>
    <row r="93" spans="1:5" s="1" customFormat="1" ht="18.75" customHeight="1" x14ac:dyDescent="0.2">
      <c r="A93" s="96">
        <v>763464</v>
      </c>
      <c r="B93" s="97" t="s">
        <v>125</v>
      </c>
      <c r="C93" s="100">
        <v>848000</v>
      </c>
      <c r="D93" s="96">
        <v>916771</v>
      </c>
      <c r="E93"/>
    </row>
    <row r="94" spans="1:5" s="1" customFormat="1" ht="18.75" customHeight="1" x14ac:dyDescent="0.2">
      <c r="A94" s="96">
        <v>1756093</v>
      </c>
      <c r="B94" s="97" t="s">
        <v>148</v>
      </c>
      <c r="C94" s="100">
        <v>2813000</v>
      </c>
      <c r="D94" s="96">
        <v>5732990</v>
      </c>
      <c r="E94"/>
    </row>
    <row r="95" spans="1:5" s="1" customFormat="1" ht="18.75" customHeight="1" x14ac:dyDescent="0.2">
      <c r="A95" s="103" t="s">
        <v>60</v>
      </c>
      <c r="B95" s="97" t="s">
        <v>200</v>
      </c>
      <c r="C95" s="100">
        <v>23901000</v>
      </c>
      <c r="D95" s="96">
        <v>108526455</v>
      </c>
      <c r="E95"/>
    </row>
    <row r="96" spans="1:5" s="1" customFormat="1" ht="19.5" customHeight="1" x14ac:dyDescent="0.2">
      <c r="A96" s="117">
        <f>SUM(A87:A95)</f>
        <v>246099614</v>
      </c>
      <c r="B96" s="173" t="s">
        <v>201</v>
      </c>
      <c r="C96" s="119">
        <f>SUM(C87:C95)</f>
        <v>151872000</v>
      </c>
      <c r="D96" s="117">
        <f>SUM(D87:D95)</f>
        <v>315580192</v>
      </c>
      <c r="E96"/>
    </row>
    <row r="97" spans="1:5" s="1" customFormat="1" ht="19.5" customHeight="1" x14ac:dyDescent="0.2">
      <c r="A97" s="96"/>
      <c r="B97" s="249" t="s">
        <v>349</v>
      </c>
      <c r="C97" s="100"/>
      <c r="D97" s="96"/>
      <c r="E97"/>
    </row>
    <row r="98" spans="1:5" s="1" customFormat="1" ht="19.5" customHeight="1" x14ac:dyDescent="0.2">
      <c r="A98" s="96">
        <v>1355859</v>
      </c>
      <c r="B98" s="97" t="s">
        <v>350</v>
      </c>
      <c r="C98" s="113">
        <v>1361000</v>
      </c>
      <c r="D98" s="96">
        <v>1451509</v>
      </c>
      <c r="E98"/>
    </row>
    <row r="99" spans="1:5" s="1" customFormat="1" ht="18.75" customHeight="1" x14ac:dyDescent="0.2">
      <c r="A99" s="96">
        <v>24368552</v>
      </c>
      <c r="B99" s="97" t="s">
        <v>105</v>
      </c>
      <c r="C99" s="100">
        <v>17624000</v>
      </c>
      <c r="D99" s="96">
        <v>22667865</v>
      </c>
      <c r="E99"/>
    </row>
    <row r="100" spans="1:5" s="1" customFormat="1" ht="18.75" customHeight="1" x14ac:dyDescent="0.2">
      <c r="A100" s="96">
        <v>4485039</v>
      </c>
      <c r="B100" s="97" t="s">
        <v>204</v>
      </c>
      <c r="C100" s="100">
        <v>4428000</v>
      </c>
      <c r="D100" s="96">
        <v>5189912</v>
      </c>
    </row>
    <row r="101" spans="1:5" s="1" customFormat="1" ht="18.75" customHeight="1" x14ac:dyDescent="0.2">
      <c r="A101" s="96">
        <v>551932</v>
      </c>
      <c r="B101" s="97" t="s">
        <v>351</v>
      </c>
      <c r="C101" s="100">
        <v>564000</v>
      </c>
      <c r="D101" s="96">
        <v>556374</v>
      </c>
    </row>
    <row r="102" spans="1:5" s="1" customFormat="1" ht="18.75" customHeight="1" x14ac:dyDescent="0.2">
      <c r="A102" s="99">
        <v>1126059</v>
      </c>
      <c r="B102" s="97" t="s">
        <v>352</v>
      </c>
      <c r="C102" s="99">
        <v>571000</v>
      </c>
      <c r="D102" s="99">
        <v>1156540</v>
      </c>
    </row>
    <row r="103" spans="1:5" s="1" customFormat="1" ht="18.75" customHeight="1" x14ac:dyDescent="0.2">
      <c r="A103" s="96">
        <v>11809110</v>
      </c>
      <c r="B103" s="97" t="s">
        <v>129</v>
      </c>
      <c r="C103" s="100">
        <v>9664000</v>
      </c>
      <c r="D103" s="96">
        <v>11524577</v>
      </c>
    </row>
    <row r="104" spans="1:5" s="1" customFormat="1" ht="18.75" customHeight="1" x14ac:dyDescent="0.2">
      <c r="A104" s="96">
        <v>19006921</v>
      </c>
      <c r="B104" s="97" t="s">
        <v>139</v>
      </c>
      <c r="C104" s="100">
        <v>15839000</v>
      </c>
      <c r="D104" s="96">
        <v>21185751</v>
      </c>
    </row>
    <row r="105" spans="1:5" s="1" customFormat="1" ht="18.75" customHeight="1" x14ac:dyDescent="0.2">
      <c r="A105" s="96">
        <v>1890711</v>
      </c>
      <c r="B105" s="97" t="s">
        <v>144</v>
      </c>
      <c r="C105" s="100">
        <v>1828000</v>
      </c>
      <c r="D105" s="100">
        <v>2295879</v>
      </c>
    </row>
    <row r="106" spans="1:5" s="1" customFormat="1" ht="19.5" customHeight="1" x14ac:dyDescent="0.2">
      <c r="A106" s="117">
        <f>SUM(A98:A105)</f>
        <v>64594183</v>
      </c>
      <c r="B106" s="173" t="s">
        <v>205</v>
      </c>
      <c r="C106" s="119">
        <f>SUM(C98:C105)</f>
        <v>51879000</v>
      </c>
      <c r="D106" s="119">
        <f>SUM(D98:D105)</f>
        <v>66028407</v>
      </c>
    </row>
    <row r="107" spans="1:5" s="1" customFormat="1" ht="16.5" customHeight="1" x14ac:dyDescent="0.2">
      <c r="A107"/>
      <c r="B107" s="79" t="s">
        <v>353</v>
      </c>
      <c r="C107"/>
      <c r="D107"/>
    </row>
    <row r="108" spans="1:5" s="1" customFormat="1" ht="18.75" customHeight="1" x14ac:dyDescent="0.2">
      <c r="A108" s="390"/>
      <c r="B108" s="391"/>
    </row>
    <row r="110" spans="1:5" s="1" customFormat="1" ht="19.5" customHeight="1" x14ac:dyDescent="0.2"/>
    <row r="112" spans="1:5" s="1" customFormat="1" ht="16.5" customHeight="1" x14ac:dyDescent="0.2">
      <c r="A112"/>
      <c r="B112"/>
      <c r="C112"/>
      <c r="D112"/>
    </row>
    <row r="113" spans="1:4" s="1" customFormat="1" ht="16.5" customHeight="1" x14ac:dyDescent="0.2">
      <c r="A113"/>
      <c r="B113"/>
      <c r="C113"/>
      <c r="D113"/>
    </row>
    <row r="114" spans="1:4" s="1" customFormat="1" ht="16.5" customHeight="1" x14ac:dyDescent="0.2">
      <c r="A114"/>
      <c r="B114"/>
      <c r="C114"/>
      <c r="D114"/>
    </row>
    <row r="115" spans="1:4" s="1" customFormat="1" ht="16.5" customHeight="1" x14ac:dyDescent="0.2">
      <c r="A115"/>
      <c r="B115"/>
      <c r="C115"/>
      <c r="D115"/>
    </row>
    <row r="116" spans="1:4" s="1" customFormat="1" ht="13.5" customHeight="1" x14ac:dyDescent="0.2">
      <c r="A116"/>
      <c r="B116"/>
      <c r="C116"/>
      <c r="D116"/>
    </row>
    <row r="117" spans="1:4" s="1" customFormat="1" ht="13.5" customHeight="1" x14ac:dyDescent="0.2">
      <c r="A117"/>
      <c r="B117"/>
      <c r="C117"/>
      <c r="D117"/>
    </row>
    <row r="118" spans="1:4" s="1" customFormat="1" ht="13.5" customHeight="1" x14ac:dyDescent="0.2">
      <c r="A118"/>
      <c r="B118"/>
      <c r="C118"/>
      <c r="D118"/>
    </row>
    <row r="119" spans="1:4" s="1" customFormat="1" ht="13.5" customHeight="1" x14ac:dyDescent="0.2">
      <c r="A119"/>
      <c r="B119"/>
      <c r="C119"/>
      <c r="D119"/>
    </row>
    <row r="120" spans="1:4" s="1" customFormat="1" ht="13.5" customHeight="1" x14ac:dyDescent="0.2">
      <c r="A120"/>
      <c r="B120"/>
      <c r="C120"/>
      <c r="D120"/>
    </row>
    <row r="121" spans="1:4" s="1" customFormat="1" ht="18.75" customHeight="1" x14ac:dyDescent="0.2">
      <c r="A121" s="81" t="s">
        <v>335</v>
      </c>
      <c r="B121" s="82"/>
      <c r="C121" s="82"/>
      <c r="D121" s="82"/>
    </row>
    <row r="122" spans="1:4" s="1" customFormat="1" ht="19.5" customHeight="1" x14ac:dyDescent="0.2">
      <c r="A122" s="138" t="s">
        <v>336</v>
      </c>
      <c r="B122" s="4"/>
      <c r="C122" s="4"/>
      <c r="D122" s="4"/>
    </row>
    <row r="123" spans="1:4" s="1" customFormat="1" ht="18" customHeight="1" x14ac:dyDescent="0.2">
      <c r="A123" s="83" t="s">
        <v>280</v>
      </c>
      <c r="B123" s="4"/>
      <c r="C123" s="4"/>
      <c r="D123" s="4"/>
    </row>
    <row r="124" spans="1:4" s="1" customFormat="1" ht="19.5" customHeight="1" x14ac:dyDescent="0.2">
      <c r="A124" s="232"/>
      <c r="B124" s="82"/>
      <c r="C124" s="82"/>
      <c r="D124" s="242" t="s">
        <v>97</v>
      </c>
    </row>
    <row r="125" spans="1:4" s="1" customFormat="1" ht="19.5" customHeight="1" x14ac:dyDescent="0.2">
      <c r="A125" s="146" t="s">
        <v>2</v>
      </c>
      <c r="B125" s="87"/>
      <c r="C125" s="243" t="s">
        <v>93</v>
      </c>
      <c r="D125" s="51"/>
    </row>
    <row r="126" spans="1:4" s="1" customFormat="1" ht="19.5" customHeight="1" x14ac:dyDescent="0.2">
      <c r="A126" s="150" t="s">
        <v>63</v>
      </c>
      <c r="B126" s="90" t="s">
        <v>3</v>
      </c>
      <c r="C126" s="380" t="s">
        <v>269</v>
      </c>
      <c r="D126" s="380" t="s">
        <v>2</v>
      </c>
    </row>
    <row r="127" spans="1:4" s="1" customFormat="1" ht="19.5" customHeight="1" x14ac:dyDescent="0.2">
      <c r="A127" s="253">
        <v>2007</v>
      </c>
      <c r="B127" s="254"/>
      <c r="C127" s="381"/>
      <c r="D127" s="381"/>
    </row>
    <row r="128" spans="1:4" s="1" customFormat="1" ht="19.5" customHeight="1" x14ac:dyDescent="0.2">
      <c r="A128" s="93"/>
      <c r="B128" s="249" t="s">
        <v>354</v>
      </c>
      <c r="C128" s="100"/>
      <c r="D128" s="96"/>
    </row>
    <row r="129" spans="1:4" s="1" customFormat="1" ht="19.5" customHeight="1" x14ac:dyDescent="0.2">
      <c r="A129" s="96">
        <v>3596152</v>
      </c>
      <c r="B129" s="97" t="s">
        <v>107</v>
      </c>
      <c r="C129" s="100">
        <v>4130000</v>
      </c>
      <c r="D129" s="96">
        <v>2385930</v>
      </c>
    </row>
    <row r="130" spans="1:4" s="1" customFormat="1" ht="19.5" customHeight="1" x14ac:dyDescent="0.2">
      <c r="A130" s="117">
        <f>SUM(A129:A129)</f>
        <v>3596152</v>
      </c>
      <c r="B130" s="173" t="s">
        <v>209</v>
      </c>
      <c r="C130" s="119">
        <f>SUM(C129:C129)</f>
        <v>4130000</v>
      </c>
      <c r="D130" s="117">
        <f>SUM(D129:D129)</f>
        <v>2385930</v>
      </c>
    </row>
    <row r="131" spans="1:4" s="1" customFormat="1" ht="19.5" customHeight="1" x14ac:dyDescent="0.2">
      <c r="A131" s="99"/>
      <c r="B131" s="249" t="s">
        <v>355</v>
      </c>
      <c r="C131" s="255"/>
      <c r="D131" s="256"/>
    </row>
    <row r="132" spans="1:4" s="1" customFormat="1" ht="18.75" customHeight="1" x14ac:dyDescent="0.2">
      <c r="A132" s="96">
        <v>23479915</v>
      </c>
      <c r="B132" s="97" t="s">
        <v>108</v>
      </c>
      <c r="C132" s="100">
        <v>17091000</v>
      </c>
      <c r="D132" s="96">
        <v>20148100</v>
      </c>
    </row>
    <row r="133" spans="1:4" s="1" customFormat="1" ht="18.75" customHeight="1" x14ac:dyDescent="0.2">
      <c r="A133" s="99">
        <v>17679</v>
      </c>
      <c r="B133" s="97" t="s">
        <v>356</v>
      </c>
      <c r="C133" s="103" t="s">
        <v>60</v>
      </c>
      <c r="D133" s="99">
        <v>28183</v>
      </c>
    </row>
    <row r="134" spans="1:4" s="1" customFormat="1" ht="18.75" customHeight="1" x14ac:dyDescent="0.2">
      <c r="A134" s="99"/>
      <c r="B134" s="97" t="s">
        <v>149</v>
      </c>
      <c r="C134" s="100">
        <v>6309000</v>
      </c>
      <c r="D134" s="99">
        <v>5328187</v>
      </c>
    </row>
    <row r="135" spans="1:4" s="1" customFormat="1" ht="19.5" customHeight="1" x14ac:dyDescent="0.2">
      <c r="A135" s="117">
        <f>SUM(A132:A134)</f>
        <v>23497594</v>
      </c>
      <c r="B135" s="173" t="s">
        <v>211</v>
      </c>
      <c r="C135" s="117">
        <f>SUM(C132:C134)</f>
        <v>23400000</v>
      </c>
      <c r="D135" s="117">
        <f>SUM(D132:D134)</f>
        <v>25504470</v>
      </c>
    </row>
    <row r="136" spans="1:4" s="1" customFormat="1" ht="19.5" customHeight="1" x14ac:dyDescent="0.2">
      <c r="A136" s="96"/>
      <c r="B136" s="249" t="s">
        <v>357</v>
      </c>
      <c r="C136" s="100"/>
      <c r="D136" s="96"/>
    </row>
    <row r="137" spans="1:4" s="1" customFormat="1" ht="19.5" customHeight="1" x14ac:dyDescent="0.2">
      <c r="A137" s="96">
        <v>17891774</v>
      </c>
      <c r="B137" s="97" t="s">
        <v>358</v>
      </c>
      <c r="C137" s="100">
        <v>18196000</v>
      </c>
      <c r="D137" s="96">
        <v>19816185</v>
      </c>
    </row>
    <row r="138" spans="1:4" s="1" customFormat="1" ht="19.5" customHeight="1" x14ac:dyDescent="0.2">
      <c r="A138" s="96">
        <v>5500650</v>
      </c>
      <c r="B138" s="97" t="s">
        <v>359</v>
      </c>
      <c r="C138" s="113">
        <v>5592000</v>
      </c>
      <c r="D138" s="96">
        <v>5805759</v>
      </c>
    </row>
    <row r="139" spans="1:4" s="1" customFormat="1" ht="19.5" customHeight="1" x14ac:dyDescent="0.2">
      <c r="A139" s="96">
        <v>290000</v>
      </c>
      <c r="B139" s="97" t="s">
        <v>360</v>
      </c>
      <c r="C139" s="257" t="s">
        <v>60</v>
      </c>
      <c r="D139" s="257" t="s">
        <v>60</v>
      </c>
    </row>
    <row r="140" spans="1:4" s="1" customFormat="1" ht="19.5" customHeight="1" x14ac:dyDescent="0.2">
      <c r="A140" s="99">
        <v>2459708</v>
      </c>
      <c r="B140" s="97" t="s">
        <v>361</v>
      </c>
      <c r="C140" s="99">
        <v>2024000</v>
      </c>
      <c r="D140" s="113">
        <v>5527476</v>
      </c>
    </row>
    <row r="141" spans="1:4" s="1" customFormat="1" ht="19.5" customHeight="1" x14ac:dyDescent="0.2">
      <c r="A141" s="117">
        <f>SUM(A137:A140)</f>
        <v>26142132</v>
      </c>
      <c r="B141" s="173" t="s">
        <v>216</v>
      </c>
      <c r="C141" s="119">
        <f>SUM(C137:C140)</f>
        <v>25812000</v>
      </c>
      <c r="D141" s="119">
        <f>SUM(D137:D140)</f>
        <v>31149420</v>
      </c>
    </row>
    <row r="142" spans="1:4" s="1" customFormat="1" ht="19.5" customHeight="1" x14ac:dyDescent="0.2">
      <c r="A142" s="96"/>
      <c r="B142" s="249" t="s">
        <v>362</v>
      </c>
      <c r="C142" s="100"/>
      <c r="D142" s="96"/>
    </row>
    <row r="143" spans="1:4" s="1" customFormat="1" ht="18.75" customHeight="1" x14ac:dyDescent="0.2">
      <c r="A143" s="96">
        <v>8471107</v>
      </c>
      <c r="B143" s="97" t="s">
        <v>106</v>
      </c>
      <c r="C143" s="100">
        <v>8711000</v>
      </c>
      <c r="D143" s="96">
        <v>10206621</v>
      </c>
    </row>
    <row r="144" spans="1:4" s="1" customFormat="1" ht="18.75" customHeight="1" x14ac:dyDescent="0.2">
      <c r="A144" s="96">
        <v>5689764</v>
      </c>
      <c r="B144" s="97" t="s">
        <v>308</v>
      </c>
      <c r="C144" s="113">
        <v>5119000</v>
      </c>
      <c r="D144" s="96">
        <v>5401724</v>
      </c>
    </row>
    <row r="145" spans="1:4" s="1" customFormat="1" ht="18.75" customHeight="1" x14ac:dyDescent="0.2">
      <c r="A145" s="96">
        <v>3390042</v>
      </c>
      <c r="B145" s="97" t="s">
        <v>145</v>
      </c>
      <c r="C145" s="113">
        <v>3687000</v>
      </c>
      <c r="D145" s="96">
        <v>7260326</v>
      </c>
    </row>
    <row r="146" spans="1:4" s="1" customFormat="1" ht="18.75" customHeight="1" x14ac:dyDescent="0.2">
      <c r="A146" s="96">
        <v>143895</v>
      </c>
      <c r="B146" s="97" t="s">
        <v>121</v>
      </c>
      <c r="C146" s="100">
        <v>202000</v>
      </c>
      <c r="D146" s="96">
        <v>128765</v>
      </c>
    </row>
    <row r="147" spans="1:4" s="1" customFormat="1" ht="18.75" customHeight="1" x14ac:dyDescent="0.2">
      <c r="A147" s="96">
        <v>338331</v>
      </c>
      <c r="B147" s="97" t="s">
        <v>363</v>
      </c>
      <c r="C147" s="100">
        <v>339000</v>
      </c>
      <c r="D147" s="96">
        <v>323148</v>
      </c>
    </row>
    <row r="148" spans="1:4" s="1" customFormat="1" ht="18.75" customHeight="1" x14ac:dyDescent="0.2">
      <c r="A148" s="99">
        <v>909146</v>
      </c>
      <c r="B148" s="97" t="s">
        <v>364</v>
      </c>
      <c r="C148" s="99">
        <v>877000</v>
      </c>
      <c r="D148" s="99">
        <v>1635938</v>
      </c>
    </row>
    <row r="149" spans="1:4" s="1" customFormat="1" ht="20.25" customHeight="1" x14ac:dyDescent="0.2">
      <c r="A149" s="117">
        <f>SUM(A143:A148)</f>
        <v>18942285</v>
      </c>
      <c r="B149" s="258" t="s">
        <v>218</v>
      </c>
      <c r="C149" s="119">
        <f>SUM(C143:C148)</f>
        <v>18935000</v>
      </c>
      <c r="D149" s="119">
        <f>SUM(D143:D148)</f>
        <v>24956522</v>
      </c>
    </row>
    <row r="150" spans="1:4" s="1" customFormat="1" ht="19.5" customHeight="1" x14ac:dyDescent="0.2">
      <c r="A150" s="259" t="s">
        <v>60</v>
      </c>
      <c r="B150" s="260" t="s">
        <v>365</v>
      </c>
      <c r="C150" s="261">
        <v>280000000</v>
      </c>
      <c r="D150" s="257" t="s">
        <v>60</v>
      </c>
    </row>
    <row r="151" spans="1:4" s="1" customFormat="1" ht="21" customHeight="1" x14ac:dyDescent="0.2">
      <c r="A151" s="117">
        <f>SUM(A28+A36+A71+A75+A85+A96+A106+A130+A135+A141+A149)</f>
        <v>1898739225</v>
      </c>
      <c r="B151" s="173" t="s">
        <v>161</v>
      </c>
      <c r="C151" s="119">
        <f>SUM(C28+C36+C71+C75+C85+C96+C106+C130+C135+C141+C149+C150)</f>
        <v>1905000000</v>
      </c>
      <c r="D151" s="117">
        <f>SUM(D28+D36+D71+D75+D85+D96+D106+D130+D135+D141+D149)</f>
        <v>2348448356</v>
      </c>
    </row>
    <row r="152" spans="1:4" s="1" customFormat="1" ht="20.25" customHeight="1" x14ac:dyDescent="0.2">
      <c r="A152" s="386"/>
      <c r="B152" s="386"/>
      <c r="C152" s="386"/>
      <c r="D152" s="386"/>
    </row>
    <row r="153" spans="1:4" ht="17.25" customHeight="1" x14ac:dyDescent="0.55000000000000004">
      <c r="A153" s="387" t="s">
        <v>366</v>
      </c>
      <c r="B153" s="388"/>
      <c r="C153" s="388"/>
      <c r="D153" s="388"/>
    </row>
    <row r="154" spans="1:4" ht="17.25" customHeight="1" x14ac:dyDescent="0.55000000000000004">
      <c r="A154" s="389"/>
      <c r="B154" s="389"/>
      <c r="C154" s="389"/>
      <c r="D154" s="389"/>
    </row>
    <row r="155" spans="1:4" ht="17.25" customHeight="1" x14ac:dyDescent="0.55000000000000004">
      <c r="A155" s="389"/>
      <c r="B155" s="389"/>
      <c r="C155" s="389"/>
      <c r="D155" s="389"/>
    </row>
    <row r="169" spans="2:2" ht="18.75" customHeight="1" x14ac:dyDescent="0.2">
      <c r="B169" s="79"/>
    </row>
  </sheetData>
  <mergeCells count="11">
    <mergeCell ref="A152:D152"/>
    <mergeCell ref="A153:D153"/>
    <mergeCell ref="A154:D154"/>
    <mergeCell ref="A155:D155"/>
    <mergeCell ref="C7:C8"/>
    <mergeCell ref="D7:D8"/>
    <mergeCell ref="C68:C69"/>
    <mergeCell ref="D68:D69"/>
    <mergeCell ref="A108:B108"/>
    <mergeCell ref="C126:C127"/>
    <mergeCell ref="D126:D127"/>
  </mergeCells>
  <phoneticPr fontId="0" type="noConversion"/>
  <printOptions gridLines="1" gridLinesSet="0"/>
  <pageMargins left="0.75" right="0.75" top="1" bottom="1" header="0.5" footer="0.5"/>
  <headerFooter alignWithMargins="0">
    <oddHeader>&amp;A</oddHeader>
    <oddFooter>صفحة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1</vt:lpstr>
      <vt:lpstr>2</vt:lpstr>
      <vt:lpstr>2.1</vt:lpstr>
      <vt:lpstr>2.2</vt:lpstr>
      <vt:lpstr>3</vt:lpstr>
      <vt:lpstr>3.1</vt:lpstr>
      <vt:lpstr>3.2</vt:lpstr>
      <vt:lpstr>4</vt:lpstr>
      <vt:lpstr>4.1</vt:lpstr>
      <vt:lpstr>4.2</vt:lpstr>
      <vt:lpstr>5</vt:lpstr>
      <vt:lpstr>5.1</vt:lpstr>
      <vt:lpstr>5.2</vt:lpstr>
      <vt:lpstr>6</vt:lpstr>
      <vt:lpstr>6.1</vt:lpstr>
      <vt:lpstr>6.2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GATEWAY 2000 CUSTOM</dc:creator>
  <cp:lastModifiedBy>Khaled nasser Al-hadramy</cp:lastModifiedBy>
  <cp:lastPrinted>2009-07-04T05:00:38Z</cp:lastPrinted>
  <dcterms:created xsi:type="dcterms:W3CDTF">2013-12-16T05:51:49Z</dcterms:created>
  <dcterms:modified xsi:type="dcterms:W3CDTF">2013-12-16T13:05:16Z</dcterms:modified>
</cp:coreProperties>
</file>