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9435" windowHeight="4455"/>
  </bookViews>
  <sheets>
    <sheet name="1" sheetId="1" r:id="rId1"/>
    <sheet name="2" sheetId="2" r:id="rId2"/>
    <sheet name="2.1" sheetId="3" r:id="rId3"/>
    <sheet name="2.2" sheetId="4" r:id="rId4"/>
    <sheet name="3" sheetId="5" r:id="rId5"/>
    <sheet name="3.1" sheetId="6" r:id="rId6"/>
    <sheet name="4" sheetId="7" r:id="rId7"/>
    <sheet name="4.1" sheetId="8" r:id="rId8"/>
    <sheet name="4.2" sheetId="9" r:id="rId9"/>
    <sheet name="5" sheetId="10" r:id="rId10"/>
    <sheet name="5.1" sheetId="11" r:id="rId11"/>
    <sheet name="5.2" sheetId="12" r:id="rId12"/>
    <sheet name="6" sheetId="13" r:id="rId13"/>
    <sheet name="6.1" sheetId="14" r:id="rId14"/>
    <sheet name="6.2" sheetId="15" r:id="rId15"/>
    <sheet name="ورقة16" sheetId="16" r:id="rId16"/>
  </sheets>
  <calcPr calcId="145621"/>
</workbook>
</file>

<file path=xl/calcChain.xml><?xml version="1.0" encoding="utf-8"?>
<calcChain xmlns="http://schemas.openxmlformats.org/spreadsheetml/2006/main">
  <c r="D40" i="15" l="1"/>
  <c r="C40" i="15"/>
  <c r="A40" i="15"/>
  <c r="D31" i="15"/>
  <c r="C31" i="15"/>
  <c r="A31" i="15"/>
  <c r="A41" i="15" s="1"/>
  <c r="D23" i="15"/>
  <c r="D41" i="15" s="1"/>
  <c r="C23" i="15"/>
  <c r="C41" i="15" s="1"/>
  <c r="A23" i="15"/>
  <c r="D15" i="15"/>
  <c r="C15" i="15"/>
  <c r="A15" i="15"/>
  <c r="E114" i="14"/>
  <c r="D114" i="14"/>
  <c r="A114" i="14"/>
  <c r="E106" i="14"/>
  <c r="D106" i="14"/>
  <c r="A106" i="14"/>
  <c r="E100" i="14"/>
  <c r="D100" i="14"/>
  <c r="A100" i="14"/>
  <c r="E85" i="14"/>
  <c r="D85" i="14"/>
  <c r="A85" i="14"/>
  <c r="E79" i="14"/>
  <c r="D79" i="14"/>
  <c r="A79" i="14"/>
  <c r="E76" i="14"/>
  <c r="D76" i="14"/>
  <c r="A76" i="14"/>
  <c r="E68" i="14"/>
  <c r="D68" i="14"/>
  <c r="A68" i="14"/>
  <c r="E58" i="14"/>
  <c r="D58" i="14"/>
  <c r="A58" i="14"/>
  <c r="E43" i="14"/>
  <c r="D43" i="14"/>
  <c r="A43" i="14"/>
  <c r="E40" i="14"/>
  <c r="D40" i="14"/>
  <c r="A40" i="14"/>
  <c r="E30" i="14"/>
  <c r="E115" i="14" s="1"/>
  <c r="D30" i="14"/>
  <c r="D115" i="14" s="1"/>
  <c r="A30" i="14"/>
  <c r="E24" i="14"/>
  <c r="D24" i="14"/>
  <c r="A24" i="14"/>
  <c r="A115" i="14" s="1"/>
  <c r="D74" i="13"/>
  <c r="C74" i="13"/>
  <c r="A74" i="13"/>
  <c r="D26" i="12"/>
  <c r="C26" i="12"/>
  <c r="A26" i="12"/>
  <c r="D23" i="12"/>
  <c r="C23" i="12"/>
  <c r="A23" i="12"/>
  <c r="D19" i="12"/>
  <c r="C19" i="12"/>
  <c r="A19" i="12"/>
  <c r="D15" i="12"/>
  <c r="D27" i="12" s="1"/>
  <c r="C15" i="12"/>
  <c r="C27" i="12" s="1"/>
  <c r="A15" i="12"/>
  <c r="A27" i="12" s="1"/>
  <c r="E116" i="11"/>
  <c r="D116" i="11"/>
  <c r="A116" i="11"/>
  <c r="E111" i="11"/>
  <c r="D111" i="11"/>
  <c r="A111" i="11"/>
  <c r="E107" i="11"/>
  <c r="D107" i="11"/>
  <c r="A107" i="11"/>
  <c r="E88" i="11"/>
  <c r="D88" i="11"/>
  <c r="A88" i="11"/>
  <c r="E85" i="11"/>
  <c r="D85" i="11"/>
  <c r="A85" i="11"/>
  <c r="E76" i="11"/>
  <c r="D76" i="11"/>
  <c r="A76" i="11"/>
  <c r="E66" i="11"/>
  <c r="D66" i="11"/>
  <c r="A66" i="11"/>
  <c r="E61" i="11"/>
  <c r="D61" i="11"/>
  <c r="A61" i="11"/>
  <c r="E46" i="11"/>
  <c r="D46" i="11"/>
  <c r="A46" i="11"/>
  <c r="E31" i="11"/>
  <c r="D31" i="11"/>
  <c r="A31" i="11"/>
  <c r="E24" i="11"/>
  <c r="E117" i="11" s="1"/>
  <c r="D24" i="11"/>
  <c r="D117" i="11" s="1"/>
  <c r="A24" i="11"/>
  <c r="A117" i="11" s="1"/>
  <c r="D73" i="10"/>
  <c r="C73" i="10"/>
  <c r="A73" i="10"/>
  <c r="D182" i="9"/>
  <c r="C182" i="9"/>
  <c r="A182" i="9"/>
  <c r="D177" i="9"/>
  <c r="C177" i="9"/>
  <c r="A177" i="9"/>
  <c r="D174" i="9"/>
  <c r="C174" i="9"/>
  <c r="A174" i="9"/>
  <c r="D171" i="9"/>
  <c r="C171" i="9"/>
  <c r="A171" i="9"/>
  <c r="D167" i="9"/>
  <c r="C167" i="9"/>
  <c r="A167" i="9"/>
  <c r="D162" i="9"/>
  <c r="C162" i="9"/>
  <c r="A162" i="9"/>
  <c r="D154" i="9"/>
  <c r="C154" i="9"/>
  <c r="A154" i="9"/>
  <c r="D136" i="9"/>
  <c r="D184" i="9" s="1"/>
  <c r="C136" i="9"/>
  <c r="C184" i="9" s="1"/>
  <c r="A136" i="9"/>
  <c r="A184" i="9" s="1"/>
  <c r="D129" i="9"/>
  <c r="C129" i="9"/>
  <c r="A129" i="9"/>
  <c r="D123" i="9"/>
  <c r="C123" i="9"/>
  <c r="A123" i="9"/>
  <c r="D73" i="9"/>
  <c r="D130" i="9" s="1"/>
  <c r="D186" i="9" s="1"/>
  <c r="C73" i="9"/>
  <c r="C130" i="9" s="1"/>
  <c r="C186" i="9" s="1"/>
  <c r="A73" i="9"/>
  <c r="A130" i="9" s="1"/>
  <c r="A186" i="9" s="1"/>
  <c r="D37" i="9"/>
  <c r="C37" i="9"/>
  <c r="A37" i="9"/>
  <c r="D25" i="9"/>
  <c r="C25" i="9"/>
  <c r="A25" i="9"/>
  <c r="D14" i="9"/>
  <c r="C14" i="9"/>
  <c r="A14" i="9"/>
  <c r="D134" i="8"/>
  <c r="C134" i="8"/>
  <c r="A134" i="8"/>
  <c r="D125" i="8"/>
  <c r="C125" i="8"/>
  <c r="A125" i="8"/>
  <c r="D120" i="8"/>
  <c r="C120" i="8"/>
  <c r="A120" i="8"/>
  <c r="D113" i="8"/>
  <c r="C113" i="8"/>
  <c r="A113" i="8"/>
  <c r="D96" i="8"/>
  <c r="C96" i="8"/>
  <c r="A96" i="8"/>
  <c r="D85" i="8"/>
  <c r="C85" i="8"/>
  <c r="A85" i="8"/>
  <c r="D75" i="8"/>
  <c r="C75" i="8"/>
  <c r="A75" i="8"/>
  <c r="D66" i="8"/>
  <c r="C66" i="8"/>
  <c r="A66" i="8"/>
  <c r="D51" i="8"/>
  <c r="C51" i="8"/>
  <c r="A51" i="8"/>
  <c r="D34" i="8"/>
  <c r="C34" i="8"/>
  <c r="A34" i="8"/>
  <c r="D27" i="8"/>
  <c r="D136" i="8" s="1"/>
  <c r="C27" i="8"/>
  <c r="C136" i="8" s="1"/>
  <c r="A27" i="8"/>
  <c r="A136" i="8" s="1"/>
  <c r="D83" i="7"/>
  <c r="C83" i="7"/>
  <c r="A83" i="7"/>
  <c r="D20" i="6"/>
  <c r="C20" i="6"/>
  <c r="A20" i="6"/>
  <c r="D17" i="6"/>
  <c r="D21" i="6" s="1"/>
  <c r="C17" i="6"/>
  <c r="C21" i="6" s="1"/>
  <c r="A17" i="6"/>
  <c r="A21" i="6" s="1"/>
  <c r="D13" i="6"/>
  <c r="C13" i="6"/>
  <c r="A13" i="6"/>
  <c r="E26" i="5"/>
  <c r="D26" i="5"/>
  <c r="A26" i="5"/>
  <c r="E18" i="5"/>
  <c r="E19" i="5" s="1"/>
  <c r="D18" i="5"/>
  <c r="D19" i="5" s="1"/>
  <c r="A18" i="5"/>
  <c r="E14" i="5"/>
  <c r="A14" i="5"/>
  <c r="D11" i="5"/>
  <c r="A11" i="5"/>
  <c r="A19" i="5" s="1"/>
  <c r="D46" i="4"/>
  <c r="C46" i="4"/>
  <c r="A46" i="4"/>
  <c r="D23" i="4"/>
  <c r="D48" i="4" s="1"/>
  <c r="C23" i="4"/>
  <c r="C48" i="4" s="1"/>
  <c r="A23" i="4"/>
  <c r="A48" i="4" s="1"/>
  <c r="E135" i="3"/>
  <c r="D135" i="3"/>
  <c r="A135" i="3"/>
  <c r="E129" i="3"/>
  <c r="D129" i="3"/>
  <c r="A129" i="3"/>
  <c r="E122" i="3"/>
  <c r="D122" i="3"/>
  <c r="A122" i="3"/>
  <c r="E116" i="3"/>
  <c r="D116" i="3"/>
  <c r="A116" i="3"/>
  <c r="E111" i="3"/>
  <c r="D111" i="3"/>
  <c r="A111" i="3"/>
  <c r="E106" i="3"/>
  <c r="D106" i="3"/>
  <c r="A106" i="3"/>
  <c r="E88" i="3"/>
  <c r="D88" i="3"/>
  <c r="A88" i="3"/>
  <c r="E78" i="3"/>
  <c r="D78" i="3"/>
  <c r="A78" i="3"/>
  <c r="E72" i="3"/>
  <c r="D72" i="3"/>
  <c r="A72" i="3"/>
  <c r="E69" i="3"/>
  <c r="D69" i="3"/>
  <c r="A69" i="3"/>
  <c r="E38" i="3"/>
  <c r="D38" i="3"/>
  <c r="A38" i="3"/>
  <c r="E29" i="3"/>
  <c r="D29" i="3"/>
  <c r="E26" i="3"/>
  <c r="E137" i="3" s="1"/>
  <c r="D26" i="3"/>
  <c r="D137" i="3" s="1"/>
  <c r="A26" i="3"/>
  <c r="A137" i="3" s="1"/>
  <c r="D86" i="2"/>
  <c r="C86" i="2"/>
  <c r="A86" i="2"/>
  <c r="F72" i="1"/>
  <c r="E17" i="1"/>
  <c r="B40" i="1"/>
  <c r="G34" i="1"/>
  <c r="H40" i="1" s="1"/>
  <c r="H61" i="1" s="1"/>
  <c r="E34" i="1"/>
  <c r="F40" i="1" s="1"/>
  <c r="F61" i="1" s="1"/>
  <c r="F62" i="1" s="1"/>
  <c r="G17" i="1"/>
  <c r="H68" i="1"/>
  <c r="H76" i="1" s="1"/>
  <c r="H72" i="1"/>
  <c r="F23" i="1"/>
  <c r="B23" i="1"/>
  <c r="H23" i="1"/>
  <c r="B32" i="1"/>
  <c r="H32" i="1"/>
  <c r="F32" i="1"/>
  <c r="B68" i="1"/>
  <c r="B72" i="1"/>
  <c r="B76" i="1"/>
  <c r="B61" i="1"/>
  <c r="B14" i="1"/>
  <c r="B62" i="1" s="1"/>
  <c r="F68" i="1"/>
  <c r="F76" i="1" s="1"/>
  <c r="H14" i="1"/>
  <c r="H62" i="1" s="1"/>
  <c r="F14" i="1"/>
</calcChain>
</file>

<file path=xl/sharedStrings.xml><?xml version="1.0" encoding="utf-8"?>
<sst xmlns="http://schemas.openxmlformats.org/spreadsheetml/2006/main" count="1502" uniqueCount="662">
  <si>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</si>
  <si>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</si>
  <si>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</si>
  <si>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</si>
  <si>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</si>
  <si>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</si>
  <si>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</si>
  <si>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</si>
  <si>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</si>
  <si>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</si>
  <si>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</si>
  <si>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5)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</si>
  <si>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</si>
  <si>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</si>
  <si>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</si>
  <si>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</si>
  <si>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</si>
  <si>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</si>
  <si>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</si>
  <si>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</si>
  <si>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</si>
  <si>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</si>
  <si>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>(ب)</t>
  </si>
  <si>
    <t>المصروفات الاستثمارية :</t>
  </si>
  <si>
    <t>12)</t>
  </si>
  <si>
    <t>المصروفات الانمائية</t>
  </si>
  <si>
    <t>13)</t>
  </si>
  <si>
    <t>14)</t>
  </si>
  <si>
    <t>المصروفات الرأسمالية</t>
  </si>
  <si>
    <t>15)</t>
  </si>
  <si>
    <t>(ج)</t>
  </si>
  <si>
    <t>المساهمات ودعم القطاع الخاص :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</si>
  <si>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</si>
  <si>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</si>
  <si>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</si>
  <si>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</si>
  <si>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</si>
  <si>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</si>
  <si>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</si>
  <si>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</si>
  <si>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</si>
  <si>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</si>
  <si>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</si>
  <si>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</si>
  <si>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</si>
  <si>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</si>
  <si>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</si>
  <si>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ـ  القروض المستلمة</t>
  </si>
  <si>
    <t>ـ  القروض المسددة</t>
  </si>
  <si>
    <t>28)</t>
  </si>
  <si>
    <t>ـ اصدار سندات حكومية</t>
  </si>
  <si>
    <t xml:space="preserve">ـ سداد سندات حكومية </t>
  </si>
  <si>
    <t>29)</t>
  </si>
  <si>
    <t>جملة وسائل التمويل</t>
  </si>
  <si>
    <t>ـ</t>
  </si>
  <si>
    <t xml:space="preserve"> (تابع ) جدول رقم (1)</t>
  </si>
  <si>
    <t>تمويل من الاحتياطيات</t>
  </si>
  <si>
    <t>في السنة المالية</t>
  </si>
  <si>
    <t xml:space="preserve">الفعلي  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</si>
  <si>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</si>
  <si>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</si>
  <si>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</si>
  <si>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</si>
  <si>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</si>
  <si>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</si>
  <si>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</si>
  <si>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</si>
  <si>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</si>
  <si>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ـــ  1  ـــ</t>
  </si>
  <si>
    <t>ـــ  2  ـــ</t>
  </si>
  <si>
    <t>(13+14+15+16)</t>
  </si>
  <si>
    <t>اجمالي الانفاق العام (12+17+21)</t>
  </si>
  <si>
    <t>صافي الايرادات النفطية</t>
  </si>
  <si>
    <t>جملة ( ب ) المصروفات الاستثمارية</t>
  </si>
  <si>
    <t>دعم قطاع الكهرباء</t>
  </si>
  <si>
    <t>جملة ( ج ) المساهمات ودعم القطاع الخاص</t>
  </si>
  <si>
    <t>دعم فوائد القروض التنموية والاسكانية</t>
  </si>
  <si>
    <t>ايرادات جارية               (جدول 2)</t>
  </si>
  <si>
    <t>ايرادات رأسمالية              (جدول 3)</t>
  </si>
  <si>
    <t>استردادات رأسمالية           (جدول 3)</t>
  </si>
  <si>
    <t>مصروفات الوزارات المدنية      (جدول 4)</t>
  </si>
  <si>
    <t>للوزارات المدنية                (جدول 6)</t>
  </si>
  <si>
    <t>للوزارات المدنية               (جدول 5)</t>
  </si>
  <si>
    <t>صافي حركة الحسابات الحكومية</t>
  </si>
  <si>
    <t xml:space="preserve">جملة ( أ ) المصروفات الجارية </t>
  </si>
  <si>
    <t>صافي الاقتراض الخارجي :</t>
  </si>
  <si>
    <t>صافي الاقتراض المحلي :</t>
  </si>
  <si>
    <t>الحساب الختامي للدولة عن السنة  المالية 2011</t>
  </si>
  <si>
    <t>السنة المالية 2011</t>
  </si>
  <si>
    <t xml:space="preserve">الحساب الختامي للدولة عن السنة المالية 2011 </t>
  </si>
  <si>
    <t>(18+19+20+21)</t>
  </si>
  <si>
    <t xml:space="preserve">دعم المنتجات النفطيه </t>
  </si>
  <si>
    <t>30)</t>
  </si>
  <si>
    <t xml:space="preserve"> ( 24+25+26+27+28+29)</t>
  </si>
  <si>
    <t xml:space="preserve"> الفائض او العجز الجاري( 6 - 23)</t>
  </si>
  <si>
    <t>جدول رقم (2)</t>
  </si>
  <si>
    <t>الايرادات الجارية  للوزارات المدنية والوحدات الحكومية</t>
  </si>
  <si>
    <t>والهيئات العامة عن السنة  المالية 2011</t>
  </si>
  <si>
    <t>(بالريال العماني)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</si>
  <si>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</si>
  <si>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</si>
  <si>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</si>
  <si>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</si>
  <si>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</si>
  <si>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</si>
  <si>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</si>
  <si>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</si>
  <si>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</si>
  <si>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</si>
  <si>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>وزارة الزراعة والثروة السمكية:</t>
  </si>
  <si>
    <t>ـ الزراعة</t>
  </si>
  <si>
    <t>ـ الثروة السمكية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</si>
  <si>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</si>
  <si>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</si>
  <si>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</si>
  <si>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</si>
  <si>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</si>
  <si>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</si>
  <si>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   </t>
  </si>
  <si>
    <t xml:space="preserve">وزارة البلديات الاقليمية 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</si>
  <si>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</si>
  <si>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</si>
  <si>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</si>
  <si>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</si>
  <si>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 xml:space="preserve">مكتب مستشار جلالة السلطان لشئون التخطيط الاقتصادي </t>
  </si>
  <si>
    <t>مجلس الشورى</t>
  </si>
  <si>
    <t>وزارة الخدمة المدنية</t>
  </si>
  <si>
    <t xml:space="preserve">الامانة العامة للجنة العليا لتخطيط المدن  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</si>
  <si>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</si>
  <si>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</si>
  <si>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</si>
  <si>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</si>
  <si>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</si>
  <si>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ــ 3 ــ</t>
  </si>
  <si>
    <t xml:space="preserve"> (تابع )جدول رقم (2)</t>
  </si>
  <si>
    <t xml:space="preserve"> الايرادات الجارية  للوزارات المدنية والوحدات الحكومية</t>
  </si>
  <si>
    <t xml:space="preserve">والهيئات العامة عن السنة المالية 2011                                                                                       </t>
  </si>
  <si>
    <t xml:space="preserve">مكتب نائب رئيس الوزراء لشئون مجلس الوزراء </t>
  </si>
  <si>
    <t xml:space="preserve">وزارة التعليم العالي </t>
  </si>
  <si>
    <t>وزارة الاوقاف والشئون الدينية</t>
  </si>
  <si>
    <t>مجلس الدولة</t>
  </si>
  <si>
    <t xml:space="preserve">جهاز الرقابة المالية والادارية للدولة  </t>
  </si>
  <si>
    <t>الادعاء العام</t>
  </si>
  <si>
    <t>مكتب ممثل جلالة السلطان</t>
  </si>
  <si>
    <t>الهيئة العامة للصناعات الحرفية</t>
  </si>
  <si>
    <t xml:space="preserve">وزارة السياحة </t>
  </si>
  <si>
    <t xml:space="preserve">مجلس البحث العلمي </t>
  </si>
  <si>
    <t xml:space="preserve">المجلس العماني للاختصاصات الطبية </t>
  </si>
  <si>
    <t>مجلس التعليم العالي</t>
  </si>
  <si>
    <t>وزارة القوى العاملة</t>
  </si>
  <si>
    <t>هيئة الوثائق والمحفوظات الوطنية</t>
  </si>
  <si>
    <t>وزارة البيئة والشئون المناخية</t>
  </si>
  <si>
    <t xml:space="preserve">الهيئة العامة للكهرباء والمياه </t>
  </si>
  <si>
    <t>هيئة المنطقة الاقتصادية الخاصة بالدقم ( * )</t>
  </si>
  <si>
    <t>وزارة الدفاع</t>
  </si>
  <si>
    <t>وزارة المالية ( الحساب الخاص )</t>
  </si>
  <si>
    <t>شرطة عُمان السلطانية</t>
  </si>
  <si>
    <t>وزارة النفط والغاز ( قطاع الغاز )</t>
  </si>
  <si>
    <t>وزارة الاقتصاد الوطني ( * *  )</t>
  </si>
  <si>
    <t>وزارة المالية :</t>
  </si>
  <si>
    <t xml:space="preserve"> ـ تمويل مؤسسات اخرى</t>
  </si>
  <si>
    <t xml:space="preserve"> ـ اقتراض </t>
  </si>
  <si>
    <t xml:space="preserve"> ـ سندات حكومية "فوائد محصلة"</t>
  </si>
  <si>
    <t>احتياطي مخصص ( ايراد غير موزع )</t>
  </si>
  <si>
    <t>الاجمالي</t>
  </si>
  <si>
    <t xml:space="preserve">( *  ) انشئت بالمرسوم السلطاني رقم 119/ 2011 المعمول به من 30 اكتوبر 2011م </t>
  </si>
  <si>
    <t>( * * ) الغيت بالمرسوم السلطاني رقم 2011/38 المعمول به من 7 مارس 2011م .</t>
  </si>
  <si>
    <t>ــ 4 ــ</t>
  </si>
  <si>
    <t>جدول رقم (1/2)</t>
  </si>
  <si>
    <t xml:space="preserve">الايرادات الجارية  للوزارات المدنية والوحدات الحكومية </t>
  </si>
  <si>
    <t xml:space="preserve"> والهيئات العامة عن السنة المالية 2011</t>
  </si>
  <si>
    <t xml:space="preserve">( حسب التخصصات الوظيفية ) </t>
  </si>
  <si>
    <t xml:space="preserve">الفعلي </t>
  </si>
  <si>
    <t>قطاع الخدمات العامة :</t>
  </si>
  <si>
    <t>ديوان البلاط السلطاني ( محكمة القضاء الاداري )</t>
  </si>
  <si>
    <t>مجلس المناقصات</t>
  </si>
  <si>
    <t>وزارة المالية  ( مخصصات الوزراء والوكلاء )</t>
  </si>
  <si>
    <t>مكتب نائب رئيس الوزراء لشئون مجلس الوزراء</t>
  </si>
  <si>
    <t>جهاز الرقابة المالية والادارية للدولة</t>
  </si>
  <si>
    <t>جملة قطاع الخدمات العامة</t>
  </si>
  <si>
    <t>قطاع الدفاع :</t>
  </si>
  <si>
    <t>جملة قطاع الدفاع</t>
  </si>
  <si>
    <t>قطاع الامن والنظام العام :</t>
  </si>
  <si>
    <t xml:space="preserve">الادعاء العام </t>
  </si>
  <si>
    <t>جملة قطاع الامن والنظام العام</t>
  </si>
  <si>
    <t>ــ 5 ــ</t>
  </si>
  <si>
    <t xml:space="preserve"> (تابع )جدول رقم (1/2)</t>
  </si>
  <si>
    <t xml:space="preserve"> الايرادات الجارية  للوزارات المدنية والوحدات الحكومية </t>
  </si>
  <si>
    <t>قطاع التعليم :</t>
  </si>
  <si>
    <t>المعهد العالي للقضاء</t>
  </si>
  <si>
    <t>وزارة الصحة ( المعاهد الصحية والمديرية العامة للتعليم والتدريب )</t>
  </si>
  <si>
    <t>وزارة التعليم العالي</t>
  </si>
  <si>
    <t xml:space="preserve">وزارة الاوقاف والشئون الدينية  ( معهد العلوم الشرعية )  </t>
  </si>
  <si>
    <t>الهيئة العامة للصناعات الحرفية (مركز التدريب للصناعات الحرفية)</t>
  </si>
  <si>
    <t>مجلس التعليم العالى</t>
  </si>
  <si>
    <t>وزارة القوى العاملة ( قطاع التعليم التقني و التدريب المهني )</t>
  </si>
  <si>
    <t>جملة قطاع التعليم</t>
  </si>
  <si>
    <t>قطاع الصحة :</t>
  </si>
  <si>
    <t>جملة قطاع الصحة</t>
  </si>
  <si>
    <t>قطاع الضمان والرعاية الاجتماعية :</t>
  </si>
  <si>
    <t>ميزانية معاشات ومكافات  ما بعد الخدمة</t>
  </si>
  <si>
    <t>وزارة القوى العاملة ( قطاع العمل )</t>
  </si>
  <si>
    <t>جملة قطاع الضمان والرعاية الاجتماعية</t>
  </si>
  <si>
    <t>قطاع الاسكان :</t>
  </si>
  <si>
    <t xml:space="preserve">وزارة  الاسكان  </t>
  </si>
  <si>
    <t>وزارة البلديات الاقليمية وموارد المياه  (قطاع موارد المياه)</t>
  </si>
  <si>
    <t xml:space="preserve">وزارة البلديات الاقليمية وموارد المياه  (قطاع البلديات الاقليمية) </t>
  </si>
  <si>
    <t xml:space="preserve">اللجنة العليا لتخطيط المدن  </t>
  </si>
  <si>
    <t>الهيئة العامة للكهرباء والمياه</t>
  </si>
  <si>
    <t>جملة قطاع الاسكان</t>
  </si>
  <si>
    <t>ــ 6 ــ</t>
  </si>
  <si>
    <t>قطاع  الثقافة والشئون الدينية :</t>
  </si>
  <si>
    <t>وزارة التربية والتعليم ( المديرية العامة للكشافة )</t>
  </si>
  <si>
    <t xml:space="preserve">وزارة التراث والثقافة </t>
  </si>
  <si>
    <t>جملة قطاع الثقافة والشئون الدينية</t>
  </si>
  <si>
    <t>قطاع الطاقة والوقود :</t>
  </si>
  <si>
    <t>دعم  قطاع الكهرباء</t>
  </si>
  <si>
    <t>جملة قطاع الطاقة والوقود</t>
  </si>
  <si>
    <t>قطاع الزراعة وشئون الغابات والاسماك  :</t>
  </si>
  <si>
    <t xml:space="preserve">جملة قطاع الزراعة وشئون الغابات والاسماك </t>
  </si>
  <si>
    <t>قطاع النقل والاتصالات :</t>
  </si>
  <si>
    <t>وزارة النقل والاتصالات (قطاع النقل)</t>
  </si>
  <si>
    <t xml:space="preserve">وزارة النقل والاتصالات (قطاع الاتصالات) </t>
  </si>
  <si>
    <t xml:space="preserve">هيئة تنظيم الاتصالات </t>
  </si>
  <si>
    <t xml:space="preserve">هيئة تقنية المعلومات </t>
  </si>
  <si>
    <t>جملة قطاع النقل والاتصالات</t>
  </si>
  <si>
    <t>شئون اقتصادية اخرى :</t>
  </si>
  <si>
    <t xml:space="preserve">وزارة الاقتصاد الوطني </t>
  </si>
  <si>
    <t xml:space="preserve">هيئة المنطقة الاقتصادية بالدقم </t>
  </si>
  <si>
    <t>جملة الشئون الاقتصادية الاخرى</t>
  </si>
  <si>
    <t>اخــــــــرى :</t>
  </si>
  <si>
    <t xml:space="preserve">  ـ تمويل مؤسسات اخرى</t>
  </si>
  <si>
    <t xml:space="preserve">  ـ اقتراض</t>
  </si>
  <si>
    <t xml:space="preserve">  ـ سندات حكومية "فوائد محصلة"</t>
  </si>
  <si>
    <t>جملة  الاخرى</t>
  </si>
  <si>
    <t>ـ 7 ـ</t>
  </si>
  <si>
    <t>جدول رقم (2/2)</t>
  </si>
  <si>
    <t xml:space="preserve">الايرادات الجارية  عن السنة المالية 2011 </t>
  </si>
  <si>
    <t>( حسب البنود )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</si>
  <si>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</si>
  <si>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</si>
  <si>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</si>
  <si>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</si>
  <si>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</si>
  <si>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</si>
  <si>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</si>
  <si>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</si>
  <si>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فنادق ومرافق اخرى    </t>
  </si>
  <si>
    <t xml:space="preserve">  رسوم امتياز مرافق     </t>
  </si>
  <si>
    <t xml:space="preserve">  رسوم محلية مختلفة</t>
  </si>
  <si>
    <t xml:space="preserve">  رسوم تراخيص خدمات الاتصالات</t>
  </si>
  <si>
    <t xml:space="preserve">  رسوم عبور المركبات للخارج من المنافذ البرية</t>
  </si>
  <si>
    <t xml:space="preserve">  ضريبة جمركية</t>
  </si>
  <si>
    <t>جملة ( أ ) ايرادات الضرائب والرسوم</t>
  </si>
  <si>
    <t>ب - ايرادات غير ضريبية :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</si>
  <si>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</si>
  <si>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</si>
  <si>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</si>
  <si>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</si>
  <si>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</si>
  <si>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</si>
  <si>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</si>
  <si>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</si>
  <si>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</si>
  <si>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>( الاسهم وحصص رأس المال )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</si>
  <si>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</si>
  <si>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</si>
  <si>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</si>
  <si>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</si>
  <si>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</si>
  <si>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</si>
  <si>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</si>
  <si>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</si>
  <si>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</si>
  <si>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</t>
  </si>
  <si>
    <t xml:space="preserve">  ايرادات نفطية اخرى </t>
  </si>
  <si>
    <t>جملة  ( ب ) الايرادات غير الضريبية</t>
  </si>
  <si>
    <t>( ج ـ احتياطي مخصص ( ايراد غير موزع</t>
  </si>
  <si>
    <t>الاجمالي ( أ + ب + ج )</t>
  </si>
  <si>
    <t>ــ 8 ــ</t>
  </si>
  <si>
    <t>جدول رقم (3)</t>
  </si>
  <si>
    <t>الايرادات الراسمالية والاستردادات الرأسمالية للوزارات المدنية عن السنة المالية 2011</t>
  </si>
  <si>
    <t>( حسب التخصصات الوظيفية )</t>
  </si>
  <si>
    <t>ايرادات رأسمالية :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</si>
  <si>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>السلطاني ( بلدية صحار)</t>
    </r>
  </si>
  <si>
    <t xml:space="preserve">وزارة الاسكان  </t>
  </si>
  <si>
    <t>اجمالي الايرادات الرأسمالية</t>
  </si>
  <si>
    <t>استردادات رأسمالية :</t>
  </si>
  <si>
    <t>اخرى :</t>
  </si>
  <si>
    <t>وزارة المالية  ( تمويل مؤسسات اخرى )</t>
  </si>
  <si>
    <t>اجمالي الاستردادات الرأسمالية</t>
  </si>
  <si>
    <t>ــ 9 ــ</t>
  </si>
  <si>
    <t>جدول رقم (1/3)</t>
  </si>
  <si>
    <t>الايرادات الراسمالية والاستردادات الرأسمالية عن السنة المالية 2011</t>
  </si>
  <si>
    <t xml:space="preserve">( حسب البنود ) </t>
  </si>
  <si>
    <t>ايرادات بيع مساكن اجتماعية ومباني حكومية</t>
  </si>
  <si>
    <t>ايرادات بيع اراضي حكومية</t>
  </si>
  <si>
    <t>تحويلات رأسمالية محلية</t>
  </si>
  <si>
    <t>استرداد اقساط القروض :</t>
  </si>
  <si>
    <t>استرداد قروض من هيئات ومؤسسات عامة وغيرها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</si>
  <si>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</si>
  <si>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</si>
  <si>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</si>
  <si>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</si>
  <si>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10 ـ</t>
  </si>
  <si>
    <t>جدول رقم (4)</t>
  </si>
  <si>
    <t>المصروفات الجارية للوزارات المدنية والوحدات الحكومية والهيئات العامة</t>
  </si>
  <si>
    <t>عن السنة المالية 2011</t>
  </si>
  <si>
    <t xml:space="preserve">وزارة  النقل والاتصالات </t>
  </si>
  <si>
    <t xml:space="preserve">وزارة  الاسكان     </t>
  </si>
  <si>
    <t xml:space="preserve">وزارة البلديات الاقليمية وموارد المياه   </t>
  </si>
  <si>
    <t>مكتب مستشار جلالة السلطان لشئون التخطيط الاقتصادي</t>
  </si>
  <si>
    <t xml:space="preserve">وزارة الخدمة المدنية </t>
  </si>
  <si>
    <t>ــ 11 ــ</t>
  </si>
  <si>
    <t>(تابع) جدول رقم (4)</t>
  </si>
  <si>
    <t xml:space="preserve">عن السنة المالية 2011 </t>
  </si>
  <si>
    <t>وزارة المالية  ( مخصصات الوزارء والوكلاء )</t>
  </si>
  <si>
    <t>موازنات الفائض والدعم</t>
  </si>
  <si>
    <t xml:space="preserve"> المساهمة في نظام معاشات موظفي الحكومة العمانيين </t>
  </si>
  <si>
    <t xml:space="preserve">ميزانية معاشات ومكافآت ما بعد الخدمة </t>
  </si>
  <si>
    <t>جهازالرقابة المالية والادارية للدولة</t>
  </si>
  <si>
    <t>شئون البلاط السلطاني</t>
  </si>
  <si>
    <t>مجلس البحث العلمي</t>
  </si>
  <si>
    <t>المجلس العماني للاختصاصات الطبية</t>
  </si>
  <si>
    <t>وزارة الصحة  ( ميزانية الاحلال )</t>
  </si>
  <si>
    <t xml:space="preserve">وزارة  الزراعة والثروة السمكية  ( ميزانية الاحلال ) </t>
  </si>
  <si>
    <t>تعويض الاضرار عن الانواء المناخية</t>
  </si>
  <si>
    <t>وزارة الاقتصاد الوطني</t>
  </si>
  <si>
    <t>صناديق التقاعد</t>
  </si>
  <si>
    <t>الهيئة العامة لحماية المستهلك</t>
  </si>
  <si>
    <t>هيئة المنطقة الاقتصادية الخاصة بالدقم</t>
  </si>
  <si>
    <t xml:space="preserve">احتياطي مخصص </t>
  </si>
  <si>
    <t>ــ 12 ــ</t>
  </si>
  <si>
    <t>جدول رقم (1/4)</t>
  </si>
  <si>
    <t xml:space="preserve">المصروفات الجارية للوزارات المدنية والوحدات الحكومية والهيئات العامةعن السنة المالية 2011 </t>
  </si>
  <si>
    <t>الميزانية  المعتمدة</t>
  </si>
  <si>
    <t>1) قطاع الخدمات العامة :</t>
  </si>
  <si>
    <t>3) قطاع الامن والنظام العام :</t>
  </si>
  <si>
    <t>وزارة العدل</t>
  </si>
  <si>
    <t>4) قطاع التعليم :</t>
  </si>
  <si>
    <t xml:space="preserve">وزارة الخارجية ( المعهد الدبلوماسي ) </t>
  </si>
  <si>
    <t>دعم كلية عمان للسياحة</t>
  </si>
  <si>
    <t xml:space="preserve">وزارة الاوقاف والشئون الدينية ( معهد العلوم الشرعية ) </t>
  </si>
  <si>
    <t>الهيئة العامة للصناعات الحرفية (مراكز التدريب للصناعات الحرفية)</t>
  </si>
  <si>
    <t>وزارة الصحة (المديرية العامة للتعليم والتدريب ـ موازنة الاحلال)</t>
  </si>
  <si>
    <t xml:space="preserve">مجلس التعليم العالى </t>
  </si>
  <si>
    <t xml:space="preserve">وزارة القوى العاملة ( قطاع التعليم التقني والتدريب المهني ) </t>
  </si>
  <si>
    <t>ـ 13 ـ</t>
  </si>
  <si>
    <t>(تابع )جدول رقم (1/4)</t>
  </si>
  <si>
    <t>5) قطاع الصحة :</t>
  </si>
  <si>
    <t>وزارة الصحة ( ميزانية الاحلال )</t>
  </si>
  <si>
    <t>6) قطاع الضمان والرعاية الاجتماعية :</t>
  </si>
  <si>
    <t xml:space="preserve">وزارة التنمية الاجتماعية </t>
  </si>
  <si>
    <t>دعم المواطنين والمؤسسات الاخرى</t>
  </si>
  <si>
    <t xml:space="preserve"> المساهمة في معاشات موظفي الحكومة العمانيين </t>
  </si>
  <si>
    <t xml:space="preserve">ميزانية معاشات ونظام مكافآت ما بعد الخدمة  </t>
  </si>
  <si>
    <t xml:space="preserve">وزارة القوى العاملة  ( قطاع العمل ) </t>
  </si>
  <si>
    <t>7) قطاع الاسكان :</t>
  </si>
  <si>
    <t xml:space="preserve">وزارة  الاسكان   ( الاسكان )  </t>
  </si>
  <si>
    <t xml:space="preserve">وزارة البلديات الاقليمية وموارد المياه ( قطاع البلديات الاقليمية ) </t>
  </si>
  <si>
    <t xml:space="preserve">وزارة البلديات الاقليمية وموارد المياه ( قطاع موارد المياه ) </t>
  </si>
  <si>
    <t>8) قطاع الثقافة والشئون الدينية :</t>
  </si>
  <si>
    <t>ديوان البلاط السلطاني (مكتب مستشار جلالة السلطان للشئون الثقافية)</t>
  </si>
  <si>
    <t>وزارة التربية والتعليم  ( المديرية العامة للكشافة )</t>
  </si>
  <si>
    <t xml:space="preserve">دعم مؤسسة عُمان للصحافة والنشر والاعلان </t>
  </si>
  <si>
    <t>دار الاوبرا السلطانية</t>
  </si>
  <si>
    <t>ــ 14 ــ</t>
  </si>
  <si>
    <t>9) قطاع الطاقة والوقود :</t>
  </si>
  <si>
    <t>10) قطاع الزراعة وشئون الغابات والاسماك  :</t>
  </si>
  <si>
    <t xml:space="preserve">وزارة الزراعة  ( ميزانية الاحلال ) </t>
  </si>
  <si>
    <t>12) قطاع النقل والاتصالات :</t>
  </si>
  <si>
    <t xml:space="preserve">وزارة النقل والاتصالات ( قطاع النقل ) </t>
  </si>
  <si>
    <t xml:space="preserve">وزارة النقل والاتصالات ( قطاع الاتصالات ) </t>
  </si>
  <si>
    <t>هيئة تقنية المعلومات</t>
  </si>
  <si>
    <t>13) شئون اقتصادية اخرى :</t>
  </si>
  <si>
    <t>دعم الهيئة العامة للمخازن والاحتياطي الغذائي</t>
  </si>
  <si>
    <r>
      <t xml:space="preserve">دعم الهيئة العامة لترويج الاستثمار وتنمية الصادرات </t>
    </r>
    <r>
      <rPr>
        <sz val="12"/>
        <rFont val="Calibri"/>
        <family val="2"/>
      </rPr>
      <t>*</t>
    </r>
  </si>
  <si>
    <t>احتياطي مخصص</t>
  </si>
  <si>
    <t>* عدل الاسم بالمرسوم السلطاني رقم 52 / 2011 المعمول به من 27 / 3/ 2011م</t>
  </si>
  <si>
    <t>ـ 15 ـ</t>
  </si>
  <si>
    <t>جدول رقم (2/4)</t>
  </si>
  <si>
    <t>المصروفات الجارية عن السنة المالية 2011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</si>
  <si>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</si>
  <si>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</si>
  <si>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</si>
  <si>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</si>
  <si>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</si>
  <si>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</si>
  <si>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</si>
  <si>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</si>
  <si>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</si>
  <si>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</si>
  <si>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</si>
  <si>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</si>
  <si>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</si>
  <si>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</si>
  <si>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</si>
  <si>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</si>
  <si>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 xml:space="preserve">ـ </t>
  </si>
  <si>
    <t>علاوة غلاء معيشة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</si>
  <si>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</si>
  <si>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</si>
  <si>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</si>
  <si>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</si>
  <si>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</si>
  <si>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</si>
  <si>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</si>
  <si>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</si>
  <si>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</si>
  <si>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</si>
  <si>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</si>
  <si>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>منحة نهاية الخدمة للموظفين المعينين بغير طريق التعاقد</t>
  </si>
  <si>
    <t>جملة المستحقات الاخرى</t>
  </si>
  <si>
    <r>
      <t>113086731</t>
    </r>
    <r>
      <rPr>
        <b/>
        <sz val="11"/>
        <rFont val="Arial"/>
        <family val="2"/>
      </rPr>
      <t>(*)</t>
    </r>
  </si>
  <si>
    <t xml:space="preserve"> المساهمة في نظام معاشات موظفي الحكومة العمانيين</t>
  </si>
  <si>
    <r>
      <t>111200637</t>
    </r>
    <r>
      <rPr>
        <b/>
        <sz val="11"/>
        <rFont val="Arial"/>
        <family val="2"/>
      </rPr>
      <t>(**)</t>
    </r>
  </si>
  <si>
    <r>
      <t>158079336</t>
    </r>
    <r>
      <rPr>
        <b/>
        <sz val="11"/>
        <rFont val="Arial"/>
        <family val="2"/>
      </rPr>
      <t>(***)</t>
    </r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</si>
  <si>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</si>
  <si>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</si>
  <si>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</si>
  <si>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</si>
  <si>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</si>
  <si>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</si>
  <si>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r>
      <t>(*)</t>
    </r>
    <r>
      <rPr>
        <sz val="14"/>
        <rFont val="Arial"/>
        <charset val="178"/>
      </rPr>
      <t xml:space="preserve"> </t>
    </r>
    <r>
      <rPr>
        <sz val="10"/>
        <rFont val="Arial"/>
        <charset val="178"/>
      </rPr>
      <t xml:space="preserve">يشمل مبلغ731 86 ريال عماني يمثل مساهمة الحكومة عن اعضاء وموظفي الادعاء العام. </t>
    </r>
  </si>
  <si>
    <t>(**) يشمل مبلغ 637 200 ريال عماني يمثل مساهمة الحكومة عن الموظفين العاملين في مجلس البحث العلمي.</t>
  </si>
  <si>
    <t>(***) يشمل مبلغ 769 206 ريال عماني يمثل مساهمة الحكومة عن الموظفين العاملين في مجلس البحث العلمي بمبلغ 128 125 ريال عماني وعن</t>
  </si>
  <si>
    <t>اعضاء وموظفي الادعاء العام بمبلغ 641 81 ريال عماني.</t>
  </si>
  <si>
    <t>ــ 16 ــ</t>
  </si>
  <si>
    <t>(تابع) جدول رقم (4 / 2)</t>
  </si>
  <si>
    <t xml:space="preserve"> المصروفات الجارية عن السنة المالية 2011</t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</si>
  <si>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</si>
  <si>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</si>
  <si>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</si>
  <si>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</si>
  <si>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</si>
  <si>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</si>
  <si>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</si>
  <si>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</si>
  <si>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</si>
  <si>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</si>
  <si>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</si>
  <si>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</si>
  <si>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</si>
  <si>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</si>
  <si>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</si>
  <si>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</si>
  <si>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</si>
  <si>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</si>
  <si>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</si>
  <si>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</si>
  <si>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</si>
  <si>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</si>
  <si>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</si>
  <si>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</si>
  <si>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</si>
  <si>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</si>
  <si>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</si>
  <si>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</si>
  <si>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</si>
  <si>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</si>
  <si>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</si>
  <si>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17 ـ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</si>
  <si>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</si>
  <si>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</si>
  <si>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</si>
  <si>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</si>
  <si>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</si>
  <si>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</si>
  <si>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</si>
  <si>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</si>
  <si>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</si>
  <si>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</si>
  <si>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</si>
  <si>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</si>
  <si>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</si>
  <si>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</si>
  <si>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</si>
  <si>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</si>
  <si>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</si>
  <si>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</si>
  <si>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</si>
  <si>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</si>
  <si>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</si>
  <si>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</si>
  <si>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تكاليف استئجار خطوط البيانات وشبكة المعلومات الدولية</t>
  </si>
  <si>
    <t>جملة مصروفات الخدمات الحكومية</t>
  </si>
  <si>
    <t>(ب) مجموع المستلزمات السلعية والخدمية (1+3+4)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</si>
  <si>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</si>
  <si>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</si>
  <si>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</si>
  <si>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</si>
  <si>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</si>
  <si>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>جملة الدعـــــــــــــــم</t>
  </si>
  <si>
    <t>ــ 18 ــ</t>
  </si>
  <si>
    <t>المصروفات الجارية عن السنة المالية2011</t>
  </si>
  <si>
    <t>2) تحويلات للهيئات والمؤسسات التي لا تهدف للكسب :</t>
  </si>
  <si>
    <t xml:space="preserve">    تحويلات للاندية والاتحادات الرياضية</t>
  </si>
  <si>
    <t xml:space="preserve">    تحويلات لهيئات والمؤسسات أخرى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</si>
  <si>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</si>
  <si>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</si>
  <si>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</si>
  <si>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</si>
  <si>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</si>
  <si>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</si>
  <si>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</si>
  <si>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</si>
  <si>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</si>
  <si>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</si>
  <si>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دعم الحرف</t>
  </si>
  <si>
    <t xml:space="preserve">    مخصصات تنمية ريفية</t>
  </si>
  <si>
    <t xml:space="preserve">    خسائر بيع البسور</t>
  </si>
  <si>
    <t>جملة الدعم للمواطنين</t>
  </si>
  <si>
    <t>5) تعويضات عن الضرر :</t>
  </si>
  <si>
    <t xml:space="preserve">     تعويض الضرر عن الحوادث </t>
  </si>
  <si>
    <t xml:space="preserve">     تعويضات أخرى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</si>
  <si>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</si>
  <si>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</si>
  <si>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</si>
  <si>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</si>
  <si>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</si>
  <si>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</si>
  <si>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</si>
  <si>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</si>
  <si>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</si>
  <si>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</si>
  <si>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</si>
  <si>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</si>
  <si>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</si>
  <si>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</si>
  <si>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</si>
  <si>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</si>
  <si>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19 ــ</t>
  </si>
  <si>
    <t>جدول رقم (5)</t>
  </si>
  <si>
    <t>المصروفات الرأسمالية للوزارات المدنية والوحدات الحكومية والهيئات العامة</t>
  </si>
  <si>
    <t xml:space="preserve">وزارة  الاسكان      </t>
  </si>
  <si>
    <t>ـ 20 ـ</t>
  </si>
  <si>
    <t>(تابع) جدول رقم (5)</t>
  </si>
  <si>
    <t xml:space="preserve">الامانة العامة للجنة العليا لتخطيط المدن </t>
  </si>
  <si>
    <t>وزارة السياحة</t>
  </si>
  <si>
    <t xml:space="preserve">هيئة الوثائق والمحفوظات الوطنية </t>
  </si>
  <si>
    <t>الاجمالـــــي</t>
  </si>
  <si>
    <t>ـ 21 ـ</t>
  </si>
  <si>
    <t>جدول رقم (1/5)</t>
  </si>
  <si>
    <t xml:space="preserve">المصروفات الرأسمالية للوزارات المدنية والوحدات الحكومية والهيئات العامةعن السنة المالية 2011 </t>
  </si>
  <si>
    <t>ديوان البلاط السطاني ( محكمة القضاء الاداري )</t>
  </si>
  <si>
    <t>وزارة الخارجية ( المعهد الدبلوماسي )</t>
  </si>
  <si>
    <t>وزارة القوى العاملة ( قطاع التعليم التقني والتدريب المهني )</t>
  </si>
  <si>
    <t>ــ 22 ــ</t>
  </si>
  <si>
    <t>(تابع )جدول رقم (1/5)</t>
  </si>
  <si>
    <t xml:space="preserve">وزارة القوى العاملة ( قطاع العمل ) </t>
  </si>
  <si>
    <t xml:space="preserve">وزارة  الاسكان   </t>
  </si>
  <si>
    <r>
      <t xml:space="preserve">وزارة البلديات الاقليمية وموارد المياه ( قطاع </t>
    </r>
    <r>
      <rPr>
        <sz val="11"/>
        <rFont val="Simplified Arabic"/>
        <family val="1"/>
      </rPr>
      <t xml:space="preserve">البلديات الاقليمية </t>
    </r>
    <r>
      <rPr>
        <sz val="12"/>
        <rFont val="Simplified Arabic"/>
        <family val="1"/>
      </rPr>
      <t xml:space="preserve">) </t>
    </r>
  </si>
  <si>
    <t xml:space="preserve">الامانة العامة للجنة العليا لتخطيط المدن   </t>
  </si>
  <si>
    <t xml:space="preserve">وزارة البيئة والشئون المناخية </t>
  </si>
  <si>
    <t>قطاع الثقافة والشئون الدينية :</t>
  </si>
  <si>
    <t>ديوان البلاط السلطاني (مكتب مستشار جلالة السلطان للشئون الثفافية)</t>
  </si>
  <si>
    <t>وزارة التربية والتعليم (المديرية العامة للكشافة)</t>
  </si>
  <si>
    <t>ـ 23 ـ</t>
  </si>
  <si>
    <t xml:space="preserve">وزارة النقل والاتصالات ( قطاع النقل )  </t>
  </si>
  <si>
    <t xml:space="preserve">وزارة النقل والاتصالات ( قطاع الاتصالات )  </t>
  </si>
  <si>
    <t xml:space="preserve">وزارة السياحة  </t>
  </si>
  <si>
    <t>ــ 24 ــ</t>
  </si>
  <si>
    <t>جدول رقم (2/5)</t>
  </si>
  <si>
    <t>المصروفات الرأسمالية عن السنة المالية 2011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</si>
  <si>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</si>
  <si>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</si>
  <si>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</si>
  <si>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</si>
  <si>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</si>
  <si>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</si>
  <si>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</si>
  <si>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</si>
  <si>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</si>
  <si>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</si>
  <si>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</si>
  <si>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</si>
  <si>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</si>
  <si>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</si>
  <si>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</si>
  <si>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</si>
  <si>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</si>
  <si>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</si>
  <si>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ــ 25 ــ</t>
  </si>
  <si>
    <t>جدول رقم (6)</t>
  </si>
  <si>
    <t>المصروفات الانمائية للوزارات المدنية والوحدات الحكومية والهيئات العامة</t>
  </si>
  <si>
    <t>الامانة العامة  لمجلس الوزراء</t>
  </si>
  <si>
    <t>ــ الزراعة</t>
  </si>
  <si>
    <t>ــ الثروة السمكية</t>
  </si>
  <si>
    <t xml:space="preserve"> الامانة العامة للجنة العليا لتخطيط المدن  </t>
  </si>
  <si>
    <t>المؤسسة العامة للمناطق الصناعية</t>
  </si>
  <si>
    <t>ــ 26 ــ</t>
  </si>
  <si>
    <t>(تابع) جدول رقم (6)</t>
  </si>
  <si>
    <t xml:space="preserve"> الهيئة العامة للمخازن والاحتياطي الغذائي</t>
  </si>
  <si>
    <t xml:space="preserve"> سوق مسقط للاوراق المالية</t>
  </si>
  <si>
    <t>الهيئة العامة لترويج الاستثمار وتنمية الصادرات</t>
  </si>
  <si>
    <t>الصرف الفعلي المقدر</t>
  </si>
  <si>
    <t>ــ 27 ــ</t>
  </si>
  <si>
    <t>جدول رقم (1/6)</t>
  </si>
  <si>
    <t xml:space="preserve">المصروفات الانمائية للوزارات المدنية والوحدات الحكومية والهيئات العامةعن السنة المالية 2011 </t>
  </si>
  <si>
    <t>وزارة المالية  ( اعتماد غير موزع )</t>
  </si>
  <si>
    <t xml:space="preserve">وزارة القوى العاملة ( قطاع التعليم التقني والتدريب المهني) </t>
  </si>
  <si>
    <t>ــ 28 ــ</t>
  </si>
  <si>
    <t>(تابع) جدول  رقم (1/6)</t>
  </si>
  <si>
    <t>وزارة الاسكان   ( قطاع الاسكان )</t>
  </si>
  <si>
    <r>
      <t xml:space="preserve">وزارة البلديات الاقليمية وموارد المياه </t>
    </r>
    <r>
      <rPr>
        <sz val="10"/>
        <rFont val="Simplified Arabic"/>
        <family val="1"/>
      </rPr>
      <t>( قطاع</t>
    </r>
    <r>
      <rPr>
        <sz val="12"/>
        <rFont val="Simplified Arabic"/>
        <family val="1"/>
      </rPr>
      <t xml:space="preserve"> البلديات الاقليمية</t>
    </r>
    <r>
      <rPr>
        <sz val="10"/>
        <rFont val="Simplified Arabic"/>
        <family val="1"/>
      </rPr>
      <t xml:space="preserve"> )</t>
    </r>
  </si>
  <si>
    <t xml:space="preserve">الهيئة العامة للصناعات الحرفية </t>
  </si>
  <si>
    <t>قطاع الزراعة وشئون الغابات والاسماك والصيد :</t>
  </si>
  <si>
    <t>جملة قطاع الزراعة وشئون الغابات والاسماك والصيد</t>
  </si>
  <si>
    <t>ـ 29 ـ</t>
  </si>
  <si>
    <t>(تابع )جدول  رقم (1/6)</t>
  </si>
  <si>
    <t>قطاع التعدين والتصنيع والانشاء :</t>
  </si>
  <si>
    <t xml:space="preserve">  المؤسسة العامة للمناطق الصناعية</t>
  </si>
  <si>
    <t>جملة قطاع  التعدين والتصنيع والانشاء</t>
  </si>
  <si>
    <t>هيئة تنظيم الاتصالات</t>
  </si>
  <si>
    <t xml:space="preserve">  وزارة التجارة والصناعة</t>
  </si>
  <si>
    <t xml:space="preserve">  الهيئة العامة للمخازن والاحتياطي الغذائي</t>
  </si>
  <si>
    <t xml:space="preserve">  الهيئة العامة لترويج الاستثمار وتنمية الصادرات</t>
  </si>
  <si>
    <t xml:space="preserve">  وزارة السياحة </t>
  </si>
  <si>
    <t xml:space="preserve">  وزارة الاقتصاد الوطني</t>
  </si>
  <si>
    <t>ــ</t>
  </si>
  <si>
    <t>الصرف الفعلي ( المقدر )</t>
  </si>
  <si>
    <t>ــ 30 ــ</t>
  </si>
  <si>
    <t>جدول رقم (6/ 2 )</t>
  </si>
  <si>
    <t xml:space="preserve">المصروفات الانمائية للوزارات المدنية عن السنة المالية 2011 </t>
  </si>
  <si>
    <t xml:space="preserve">( حسب القطاعات )  </t>
  </si>
  <si>
    <t>(  بالريال العماني )</t>
  </si>
  <si>
    <t>(1)  قطاع الانتاج السلعي  :</t>
  </si>
  <si>
    <t>النفط الخام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</si>
  <si>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</si>
  <si>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</si>
  <si>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</si>
  <si>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</si>
  <si>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</si>
  <si>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</si>
  <si>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</si>
  <si>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</si>
  <si>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</si>
  <si>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</si>
  <si>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</si>
  <si>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</si>
  <si>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</si>
  <si>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</si>
  <si>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</si>
  <si>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</si>
  <si>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</si>
  <si>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</si>
  <si>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</si>
  <si>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</si>
  <si>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</si>
  <si>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</si>
  <si>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</si>
  <si>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</si>
  <si>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</si>
  <si>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</si>
  <si>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</si>
  <si>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</si>
  <si>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</si>
  <si>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</si>
  <si>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</si>
  <si>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ـــ</t>
  </si>
  <si>
    <t>الصرف الفعلي  المقدر</t>
  </si>
  <si>
    <t>ــ 31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</si>
</sst>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200" formatCode="0.0\ "/>
    <numFmt numFmtId="201" formatCode="_(* #,##0_);_(* \(#,##0.0\);_(* &quot;-&quot;_);_(@_)"/>
    <numFmt numFmtId="202" formatCode="_(* #,##0.0_);_(* \(#,##0.0\);_(* &quot;-&quot;_);_(@_)"/>
    <numFmt numFmtId="203" formatCode="_(* #,##0.0_);_(* \(#,##0.00\);_(* &quot;-&quot;_);_(@_)"/>
    <numFmt numFmtId="204" formatCode="0.0"/>
    <numFmt numFmtId="208" formatCode="###\ ###\ ##0\ "/>
    <numFmt numFmtId="209" formatCode="yyyy/mm/dd\ "/>
    <numFmt numFmtId="210" formatCode="###\ ###\ ##0"/>
    <numFmt numFmtId="211" formatCode="###\ ###\ ###\ "/>
    <numFmt numFmtId="212" formatCode="###\ ###\ \ "/>
    <numFmt numFmtId="213" formatCode="###\ ###\ "/>
  </numFmts>
  <fonts count="43">
    <font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sz val="10"/>
      <name val="Traditional Arabic"/>
      <charset val="178"/>
    </font>
    <font>
      <b/>
      <sz val="12"/>
      <name val="Traditional Arabic"/>
      <charset val="178"/>
    </font>
    <font>
      <sz val="11"/>
      <name val="Simplified Arabic"/>
      <charset val="178"/>
    </font>
    <font>
      <b/>
      <u/>
      <sz val="10"/>
      <name val="Arial"/>
      <family val="2"/>
      <charset val="178"/>
    </font>
    <font>
      <b/>
      <sz val="9"/>
      <name val="Simplified Arabic"/>
      <charset val="178"/>
    </font>
    <font>
      <b/>
      <sz val="10"/>
      <name val="Arial"/>
      <family val="2"/>
    </font>
    <font>
      <b/>
      <sz val="11"/>
      <name val="Monotype Koufi"/>
      <charset val="178"/>
    </font>
    <font>
      <b/>
      <sz val="10"/>
      <name val="Simplified Arabic"/>
      <charset val="178"/>
    </font>
    <font>
      <sz val="10"/>
      <name val="Wingdings"/>
      <charset val="2"/>
    </font>
    <font>
      <sz val="12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charset val="178"/>
    </font>
    <font>
      <b/>
      <sz val="12"/>
      <name val="Arial"/>
      <family val="2"/>
    </font>
    <font>
      <b/>
      <u/>
      <sz val="10"/>
      <name val="Arial"/>
      <family val="2"/>
    </font>
    <font>
      <b/>
      <sz val="12"/>
      <name val="Simplified Arabic"/>
      <family val="1"/>
    </font>
    <font>
      <b/>
      <sz val="14"/>
      <name val="Simplified Arabic"/>
      <family val="1"/>
    </font>
    <font>
      <b/>
      <sz val="9"/>
      <name val="Simplified Arabic"/>
      <family val="1"/>
    </font>
    <font>
      <b/>
      <u/>
      <sz val="12"/>
      <name val="Simplified Arabic"/>
      <family val="1"/>
    </font>
    <font>
      <b/>
      <sz val="11"/>
      <name val="Traditional Arabic"/>
      <family val="1"/>
    </font>
    <font>
      <sz val="12"/>
      <name val="Simplified Arabic"/>
      <family val="1"/>
    </font>
    <font>
      <b/>
      <sz val="12"/>
      <name val="Traditional Arabic"/>
      <family val="1"/>
    </font>
    <font>
      <sz val="11"/>
      <name val="Simplified Arabic"/>
      <family val="1"/>
    </font>
    <font>
      <b/>
      <sz val="11"/>
      <name val="Simplified Arabic"/>
      <family val="1"/>
    </font>
    <font>
      <sz val="10"/>
      <name val="Simplified Arabic"/>
      <family val="1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  <font>
      <b/>
      <sz val="12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00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quotePrefix="1" applyFont="1" applyBorder="1" applyAlignment="1">
      <alignment horizontal="right" vertical="center"/>
    </xf>
    <xf numFmtId="0" fontId="7" fillId="0" borderId="3" xfId="0" quotePrefix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200" fontId="10" fillId="0" borderId="5" xfId="0" applyNumberFormat="1" applyFont="1" applyBorder="1" applyAlignment="1">
      <alignment horizontal="right" vertical="center"/>
    </xf>
    <xf numFmtId="200" fontId="2" fillId="0" borderId="6" xfId="0" applyNumberFormat="1" applyFont="1" applyBorder="1" applyAlignment="1">
      <alignment horizontal="right" vertical="center"/>
    </xf>
    <xf numFmtId="200" fontId="10" fillId="0" borderId="6" xfId="0" applyNumberFormat="1" applyFont="1" applyBorder="1" applyAlignment="1">
      <alignment vertical="center"/>
    </xf>
    <xf numFmtId="200" fontId="11" fillId="0" borderId="5" xfId="0" applyNumberFormat="1" applyFont="1" applyBorder="1" applyAlignment="1">
      <alignment horizontal="center" vertical="center"/>
    </xf>
    <xf numFmtId="200" fontId="10" fillId="0" borderId="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5" fillId="0" borderId="6" xfId="0" applyFont="1" applyBorder="1" applyAlignment="1">
      <alignment horizontal="centerContinuous" vertical="center"/>
    </xf>
    <xf numFmtId="200" fontId="2" fillId="0" borderId="8" xfId="0" applyNumberFormat="1" applyFont="1" applyBorder="1" applyAlignment="1">
      <alignment horizontal="right" vertical="center"/>
    </xf>
    <xf numFmtId="200" fontId="10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 readingOrder="2"/>
    </xf>
    <xf numFmtId="0" fontId="7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readingOrder="2"/>
    </xf>
    <xf numFmtId="0" fontId="7" fillId="0" borderId="9" xfId="0" quotePrefix="1" applyFont="1" applyBorder="1" applyAlignment="1">
      <alignment horizontal="right" vertical="center" readingOrder="2"/>
    </xf>
    <xf numFmtId="0" fontId="6" fillId="0" borderId="9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right" vertical="center" readingOrder="2"/>
    </xf>
    <xf numFmtId="0" fontId="7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2" fillId="0" borderId="10" xfId="0" applyFont="1" applyBorder="1" applyAlignment="1">
      <alignment horizontal="right" vertical="center" readingOrder="2"/>
    </xf>
    <xf numFmtId="0" fontId="2" fillId="0" borderId="8" xfId="0" applyFont="1" applyBorder="1" applyAlignment="1">
      <alignment horizontal="centerContinuous" vertical="center"/>
    </xf>
    <xf numFmtId="201" fontId="11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200" fontId="10" fillId="0" borderId="12" xfId="0" applyNumberFormat="1" applyFont="1" applyBorder="1" applyAlignment="1">
      <alignment horizontal="right" vertical="center"/>
    </xf>
    <xf numFmtId="200" fontId="10" fillId="0" borderId="2" xfId="0" applyNumberFormat="1" applyFont="1" applyBorder="1" applyAlignment="1">
      <alignment horizontal="right" vertical="center"/>
    </xf>
    <xf numFmtId="200" fontId="10" fillId="0" borderId="13" xfId="0" applyNumberFormat="1" applyFont="1" applyBorder="1" applyAlignment="1">
      <alignment horizontal="right" vertical="center"/>
    </xf>
    <xf numFmtId="202" fontId="10" fillId="0" borderId="6" xfId="0" applyNumberFormat="1" applyFont="1" applyBorder="1" applyAlignment="1">
      <alignment horizontal="right" vertical="center"/>
    </xf>
    <xf numFmtId="200" fontId="10" fillId="0" borderId="14" xfId="0" applyNumberFormat="1" applyFont="1" applyBorder="1" applyAlignment="1">
      <alignment horizontal="right" vertical="center"/>
    </xf>
    <xf numFmtId="200" fontId="11" fillId="0" borderId="9" xfId="0" applyNumberFormat="1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200" fontId="10" fillId="0" borderId="14" xfId="0" applyNumberFormat="1" applyFont="1" applyBorder="1" applyAlignment="1">
      <alignment horizontal="center" vertical="center"/>
    </xf>
    <xf numFmtId="200" fontId="10" fillId="0" borderId="5" xfId="0" applyNumberFormat="1" applyFont="1" applyBorder="1" applyAlignment="1">
      <alignment horizontal="center" vertical="center"/>
    </xf>
    <xf numFmtId="200" fontId="10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201" fontId="10" fillId="0" borderId="12" xfId="0" applyNumberFormat="1" applyFont="1" applyBorder="1" applyAlignment="1">
      <alignment horizontal="right" vertical="center" readingOrder="2"/>
    </xf>
    <xf numFmtId="0" fontId="7" fillId="0" borderId="15" xfId="0" applyFont="1" applyBorder="1" applyAlignment="1">
      <alignment horizontal="right" vertical="center" readingOrder="2"/>
    </xf>
    <xf numFmtId="0" fontId="7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01" fontId="10" fillId="0" borderId="13" xfId="0" applyNumberFormat="1" applyFont="1" applyBorder="1" applyAlignment="1">
      <alignment horizontal="right" vertical="center"/>
    </xf>
    <xf numFmtId="203" fontId="10" fillId="0" borderId="1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 readingOrder="2"/>
    </xf>
    <xf numFmtId="0" fontId="7" fillId="0" borderId="0" xfId="0" applyFont="1" applyBorder="1" applyAlignment="1">
      <alignment horizontal="right" vertical="center" readingOrder="2"/>
    </xf>
    <xf numFmtId="202" fontId="10" fillId="0" borderId="14" xfId="0" applyNumberFormat="1" applyFont="1" applyBorder="1" applyAlignment="1">
      <alignment horizontal="center" vertical="center"/>
    </xf>
    <xf numFmtId="203" fontId="10" fillId="0" borderId="6" xfId="0" applyNumberFormat="1" applyFont="1" applyBorder="1" applyAlignment="1">
      <alignment horizontal="center" vertical="center"/>
    </xf>
    <xf numFmtId="201" fontId="10" fillId="0" borderId="14" xfId="0" applyNumberFormat="1" applyFont="1" applyBorder="1" applyAlignment="1">
      <alignment horizontal="center" vertical="center"/>
    </xf>
    <xf numFmtId="200" fontId="10" fillId="0" borderId="7" xfId="0" applyNumberFormat="1" applyFont="1" applyBorder="1" applyAlignment="1">
      <alignment horizontal="center" vertical="center"/>
    </xf>
    <xf numFmtId="202" fontId="10" fillId="0" borderId="6" xfId="0" applyNumberFormat="1" applyFont="1" applyBorder="1" applyAlignment="1">
      <alignment horizontal="center" vertical="center"/>
    </xf>
    <xf numFmtId="201" fontId="10" fillId="0" borderId="14" xfId="0" applyNumberFormat="1" applyFont="1" applyBorder="1" applyAlignment="1">
      <alignment horizontal="center" vertical="center" readingOrder="2"/>
    </xf>
    <xf numFmtId="202" fontId="10" fillId="0" borderId="7" xfId="0" applyNumberFormat="1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center" vertical="center"/>
    </xf>
    <xf numFmtId="202" fontId="10" fillId="0" borderId="5" xfId="0" applyNumberFormat="1" applyFont="1" applyBorder="1" applyAlignment="1">
      <alignment horizontal="center" vertical="center"/>
    </xf>
    <xf numFmtId="204" fontId="10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208" fontId="10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208" fontId="10" fillId="0" borderId="2" xfId="0" applyNumberFormat="1" applyFont="1" applyBorder="1" applyAlignment="1">
      <alignment horizontal="center" vertical="center"/>
    </xf>
    <xf numFmtId="208" fontId="10" fillId="0" borderId="8" xfId="0" applyNumberFormat="1" applyFont="1" applyBorder="1" applyAlignment="1">
      <alignment horizontal="center" vertical="center"/>
    </xf>
    <xf numFmtId="208" fontId="10" fillId="0" borderId="6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08" fontId="10" fillId="0" borderId="5" xfId="0" applyNumberFormat="1" applyFont="1" applyBorder="1" applyAlignment="1">
      <alignment horizontal="center" vertical="center"/>
    </xf>
    <xf numFmtId="208" fontId="10" fillId="0" borderId="6" xfId="0" applyNumberFormat="1" applyFont="1" applyBorder="1" applyAlignment="1">
      <alignment horizontal="center" vertical="center"/>
    </xf>
    <xf numFmtId="208" fontId="10" fillId="0" borderId="6" xfId="0" applyNumberFormat="1" applyFont="1" applyBorder="1" applyAlignment="1">
      <alignment horizontal="right" vertical="center"/>
    </xf>
    <xf numFmtId="208" fontId="10" fillId="0" borderId="6" xfId="0" applyNumberFormat="1" applyFont="1" applyFill="1" applyBorder="1" applyAlignment="1">
      <alignment horizontal="center" vertical="center"/>
    </xf>
    <xf numFmtId="208" fontId="10" fillId="0" borderId="5" xfId="0" applyNumberFormat="1" applyFont="1" applyFill="1" applyBorder="1" applyAlignment="1">
      <alignment horizontal="center" vertical="center"/>
    </xf>
    <xf numFmtId="208" fontId="10" fillId="0" borderId="6" xfId="0" applyNumberFormat="1" applyFont="1" applyBorder="1" applyAlignment="1"/>
    <xf numFmtId="208" fontId="10" fillId="0" borderId="5" xfId="0" applyNumberFormat="1" applyFont="1" applyBorder="1" applyAlignment="1">
      <alignment horizontal="center"/>
    </xf>
    <xf numFmtId="208" fontId="10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208" fontId="10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208" fontId="10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readingOrder="2"/>
    </xf>
    <xf numFmtId="0" fontId="6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readingOrder="2"/>
    </xf>
    <xf numFmtId="0" fontId="2" fillId="0" borderId="7" xfId="0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08" fontId="14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208" fontId="14" fillId="0" borderId="5" xfId="0" applyNumberFormat="1" applyFont="1" applyBorder="1" applyAlignment="1">
      <alignment horizontal="center" vertical="center"/>
    </xf>
    <xf numFmtId="208" fontId="15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08" fontId="15" fillId="0" borderId="1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readingOrder="2"/>
    </xf>
    <xf numFmtId="0" fontId="17" fillId="0" borderId="0" xfId="0" applyFont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8" fillId="0" borderId="1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209" fontId="18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08" fontId="18" fillId="0" borderId="8" xfId="0" applyNumberFormat="1" applyFont="1" applyBorder="1" applyAlignment="1">
      <alignment horizontal="center" vertical="center"/>
    </xf>
    <xf numFmtId="209" fontId="7" fillId="0" borderId="9" xfId="0" applyNumberFormat="1" applyFont="1" applyBorder="1" applyAlignment="1">
      <alignment horizontal="right" vertical="center" readingOrder="2"/>
    </xf>
    <xf numFmtId="0" fontId="9" fillId="0" borderId="1" xfId="0" applyFont="1" applyBorder="1" applyAlignment="1">
      <alignment vertical="center"/>
    </xf>
    <xf numFmtId="208" fontId="18" fillId="0" borderId="8" xfId="0" applyNumberFormat="1" applyFont="1" applyBorder="1" applyAlignment="1">
      <alignment horizontal="right" vertical="center"/>
    </xf>
    <xf numFmtId="208" fontId="18" fillId="0" borderId="6" xfId="0" applyNumberFormat="1" applyFont="1" applyFill="1" applyBorder="1" applyAlignment="1">
      <alignment horizontal="center" vertical="center"/>
    </xf>
    <xf numFmtId="209" fontId="7" fillId="0" borderId="9" xfId="0" applyNumberFormat="1" applyFont="1" applyFill="1" applyBorder="1" applyAlignment="1">
      <alignment horizontal="right" vertical="center" readingOrder="2"/>
    </xf>
    <xf numFmtId="0" fontId="8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Border="1" applyAlignment="1">
      <alignment horizontal="right" vertical="center"/>
    </xf>
    <xf numFmtId="208" fontId="10" fillId="0" borderId="8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208" fontId="0" fillId="0" borderId="0" xfId="0" applyNumberFormat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208" fontId="10" fillId="0" borderId="13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208" fontId="2" fillId="0" borderId="8" xfId="0" applyNumberFormat="1" applyFont="1" applyBorder="1" applyAlignment="1">
      <alignment horizontal="right" vertical="center"/>
    </xf>
    <xf numFmtId="208" fontId="0" fillId="0" borderId="0" xfId="0" applyNumberFormat="1" applyFill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208" fontId="2" fillId="0" borderId="8" xfId="0" applyNumberFormat="1" applyFont="1" applyBorder="1" applyAlignment="1">
      <alignment horizontal="center" vertical="center"/>
    </xf>
    <xf numFmtId="208" fontId="10" fillId="0" borderId="13" xfId="0" applyNumberFormat="1" applyFont="1" applyBorder="1" applyAlignment="1">
      <alignment horizontal="center" vertical="center"/>
    </xf>
    <xf numFmtId="208" fontId="0" fillId="0" borderId="0" xfId="0" applyNumberFormat="1"/>
    <xf numFmtId="0" fontId="0" fillId="0" borderId="0" xfId="0" applyFill="1"/>
    <xf numFmtId="0" fontId="0" fillId="2" borderId="0" xfId="0" applyFill="1"/>
    <xf numFmtId="0" fontId="7" fillId="0" borderId="9" xfId="0" applyFont="1" applyFill="1" applyBorder="1" applyAlignment="1">
      <alignment horizontal="right" vertical="center" readingOrder="2"/>
    </xf>
    <xf numFmtId="208" fontId="2" fillId="0" borderId="6" xfId="0" applyNumberFormat="1" applyFont="1" applyFill="1" applyBorder="1" applyAlignment="1">
      <alignment horizontal="center" vertical="center"/>
    </xf>
    <xf numFmtId="208" fontId="10" fillId="0" borderId="6" xfId="0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right" vertical="center" readingOrder="2"/>
    </xf>
    <xf numFmtId="0" fontId="7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10" fontId="2" fillId="0" borderId="8" xfId="0" applyNumberFormat="1" applyFont="1" applyBorder="1"/>
    <xf numFmtId="0" fontId="9" fillId="0" borderId="2" xfId="0" applyFont="1" applyBorder="1"/>
    <xf numFmtId="210" fontId="2" fillId="0" borderId="2" xfId="0" applyNumberFormat="1" applyFont="1" applyBorder="1"/>
    <xf numFmtId="210" fontId="10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210" fontId="10" fillId="0" borderId="5" xfId="0" applyNumberFormat="1" applyFont="1" applyBorder="1" applyAlignment="1">
      <alignment vertical="center"/>
    </xf>
    <xf numFmtId="210" fontId="10" fillId="0" borderId="6" xfId="0" applyNumberFormat="1" applyFont="1" applyBorder="1" applyAlignment="1">
      <alignment horizontal="right" vertical="center"/>
    </xf>
    <xf numFmtId="210" fontId="10" fillId="0" borderId="5" xfId="0" applyNumberFormat="1" applyFont="1" applyBorder="1" applyAlignment="1">
      <alignment horizontal="right" vertical="center"/>
    </xf>
    <xf numFmtId="210" fontId="10" fillId="0" borderId="6" xfId="0" applyNumberFormat="1" applyFont="1" applyBorder="1" applyAlignment="1">
      <alignment horizontal="center" vertical="center"/>
    </xf>
    <xf numFmtId="210" fontId="15" fillId="0" borderId="8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10" fontId="15" fillId="0" borderId="2" xfId="0" applyNumberFormat="1" applyFont="1" applyBorder="1" applyAlignment="1">
      <alignment vertical="center"/>
    </xf>
    <xf numFmtId="210" fontId="10" fillId="0" borderId="8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210" fontId="10" fillId="0" borderId="2" xfId="0" applyNumberFormat="1" applyFont="1" applyBorder="1" applyAlignment="1">
      <alignment vertical="center"/>
    </xf>
    <xf numFmtId="0" fontId="8" fillId="0" borderId="5" xfId="0" quotePrefix="1" applyFont="1" applyBorder="1" applyAlignment="1">
      <alignment horizontal="right" vertical="center"/>
    </xf>
    <xf numFmtId="0" fontId="8" fillId="0" borderId="5" xfId="0" quotePrefix="1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210" fontId="10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readingOrder="1"/>
    </xf>
    <xf numFmtId="210" fontId="15" fillId="0" borderId="13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210" fontId="15" fillId="0" borderId="12" xfId="0" applyNumberFormat="1" applyFont="1" applyBorder="1" applyAlignment="1">
      <alignment vertical="center"/>
    </xf>
    <xf numFmtId="0" fontId="7" fillId="0" borderId="0" xfId="0" quotePrefix="1" applyFont="1" applyAlignment="1">
      <alignment horizontal="center"/>
    </xf>
    <xf numFmtId="0" fontId="6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4" xfId="0" applyFont="1" applyBorder="1"/>
    <xf numFmtId="0" fontId="21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readingOrder="2"/>
    </xf>
    <xf numFmtId="0" fontId="5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11" fontId="5" fillId="0" borderId="8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211" fontId="5" fillId="0" borderId="8" xfId="0" applyNumberFormat="1" applyFont="1" applyBorder="1" applyAlignment="1">
      <alignment horizontal="center"/>
    </xf>
    <xf numFmtId="211" fontId="5" fillId="0" borderId="8" xfId="0" applyNumberFormat="1" applyFont="1" applyBorder="1" applyAlignment="1"/>
    <xf numFmtId="211" fontId="2" fillId="0" borderId="6" xfId="0" applyNumberFormat="1" applyFont="1" applyBorder="1"/>
    <xf numFmtId="0" fontId="7" fillId="0" borderId="9" xfId="0" applyFont="1" applyBorder="1" applyAlignment="1">
      <alignment horizontal="right" readingOrder="2"/>
    </xf>
    <xf numFmtId="0" fontId="9" fillId="0" borderId="0" xfId="0" applyFont="1" applyBorder="1"/>
    <xf numFmtId="211" fontId="2" fillId="0" borderId="6" xfId="0" applyNumberFormat="1" applyFont="1" applyBorder="1" applyAlignment="1">
      <alignment horizontal="center"/>
    </xf>
    <xf numFmtId="211" fontId="10" fillId="0" borderId="6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8" fillId="0" borderId="0" xfId="0" applyFont="1" applyBorder="1"/>
    <xf numFmtId="211" fontId="10" fillId="0" borderId="6" xfId="0" applyNumberFormat="1" applyFont="1" applyBorder="1" applyAlignment="1">
      <alignment horizontal="center"/>
    </xf>
    <xf numFmtId="211" fontId="15" fillId="0" borderId="13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211" fontId="10" fillId="0" borderId="13" xfId="0" applyNumberFormat="1" applyFont="1" applyBorder="1" applyAlignment="1">
      <alignment horizontal="right"/>
    </xf>
    <xf numFmtId="211" fontId="15" fillId="0" borderId="6" xfId="0" applyNumberFormat="1" applyFont="1" applyBorder="1" applyAlignment="1">
      <alignment horizontal="center"/>
    </xf>
    <xf numFmtId="211" fontId="15" fillId="0" borderId="6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211" fontId="10" fillId="0" borderId="14" xfId="0" applyNumberFormat="1" applyFont="1" applyBorder="1" applyAlignment="1">
      <alignment horizontal="center"/>
    </xf>
    <xf numFmtId="211" fontId="15" fillId="0" borderId="13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211" fontId="10" fillId="0" borderId="13" xfId="0" applyNumberFormat="1" applyFont="1" applyBorder="1" applyAlignment="1">
      <alignment horizontal="center"/>
    </xf>
    <xf numFmtId="211" fontId="11" fillId="0" borderId="0" xfId="0" applyNumberFormat="1" applyFont="1" applyAlignment="1">
      <alignment horizontal="right"/>
    </xf>
    <xf numFmtId="0" fontId="0" fillId="0" borderId="9" xfId="0" applyBorder="1"/>
    <xf numFmtId="211" fontId="11" fillId="0" borderId="9" xfId="0" applyNumberFormat="1" applyFont="1" applyBorder="1" applyAlignment="1">
      <alignment horizontal="center"/>
    </xf>
    <xf numFmtId="211" fontId="11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8" fillId="0" borderId="0" xfId="0" applyFont="1" applyBorder="1"/>
    <xf numFmtId="0" fontId="2" fillId="0" borderId="0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211" fontId="2" fillId="0" borderId="8" xfId="0" applyNumberFormat="1" applyFont="1" applyBorder="1" applyAlignment="1">
      <alignment horizontal="center"/>
    </xf>
    <xf numFmtId="211" fontId="2" fillId="0" borderId="2" xfId="0" applyNumberFormat="1" applyFont="1" applyBorder="1" applyAlignment="1">
      <alignment horizontal="center"/>
    </xf>
    <xf numFmtId="0" fontId="8" fillId="0" borderId="5" xfId="0" quotePrefix="1" applyFont="1" applyBorder="1" applyAlignment="1">
      <alignment horizontal="right"/>
    </xf>
    <xf numFmtId="211" fontId="10" fillId="0" borderId="5" xfId="0" applyNumberFormat="1" applyFont="1" applyBorder="1" applyAlignment="1">
      <alignment horizontal="right"/>
    </xf>
    <xf numFmtId="0" fontId="8" fillId="0" borderId="5" xfId="0" applyFont="1" applyBorder="1"/>
    <xf numFmtId="41" fontId="10" fillId="0" borderId="14" xfId="0" applyNumberFormat="1" applyFont="1" applyBorder="1" applyAlignment="1">
      <alignment horizontal="center" vertical="center"/>
    </xf>
    <xf numFmtId="211" fontId="15" fillId="0" borderId="13" xfId="0" applyNumberFormat="1" applyFont="1" applyBorder="1" applyAlignment="1"/>
    <xf numFmtId="0" fontId="7" fillId="0" borderId="12" xfId="0" applyFont="1" applyBorder="1" applyAlignment="1">
      <alignment horizontal="center"/>
    </xf>
    <xf numFmtId="211" fontId="15" fillId="0" borderId="12" xfId="0" applyNumberFormat="1" applyFont="1" applyBorder="1" applyAlignment="1"/>
    <xf numFmtId="0" fontId="9" fillId="0" borderId="5" xfId="0" applyFont="1" applyBorder="1"/>
    <xf numFmtId="211" fontId="10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211" fontId="15" fillId="0" borderId="8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211" fontId="15" fillId="0" borderId="2" xfId="0" applyNumberFormat="1" applyFont="1" applyBorder="1" applyAlignment="1">
      <alignment horizontal="right"/>
    </xf>
    <xf numFmtId="211" fontId="10" fillId="0" borderId="8" xfId="0" applyNumberFormat="1" applyFont="1" applyBorder="1" applyAlignment="1">
      <alignment horizontal="center"/>
    </xf>
    <xf numFmtId="211" fontId="10" fillId="0" borderId="2" xfId="0" applyNumberFormat="1" applyFont="1" applyBorder="1" applyAlignment="1">
      <alignment horizontal="center"/>
    </xf>
    <xf numFmtId="212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13" fontId="2" fillId="0" borderId="0" xfId="0" applyNumberFormat="1" applyFont="1" applyBorder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/>
    <xf numFmtId="0" fontId="18" fillId="0" borderId="0" xfId="0" applyFont="1" applyAlignment="1">
      <alignment vertical="center"/>
    </xf>
    <xf numFmtId="0" fontId="5" fillId="0" borderId="12" xfId="0" applyFont="1" applyBorder="1" applyAlignment="1">
      <alignment horizontal="centerContinuous" vertical="center"/>
    </xf>
    <xf numFmtId="0" fontId="5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208" fontId="10" fillId="0" borderId="2" xfId="0" applyNumberFormat="1" applyFont="1" applyBorder="1" applyAlignment="1">
      <alignment vertical="center"/>
    </xf>
    <xf numFmtId="208" fontId="10" fillId="0" borderId="5" xfId="0" applyNumberFormat="1" applyFont="1" applyBorder="1" applyAlignment="1">
      <alignment vertical="center"/>
    </xf>
    <xf numFmtId="0" fontId="8" fillId="0" borderId="7" xfId="0" quotePrefix="1" applyFont="1" applyBorder="1" applyAlignment="1">
      <alignment horizontal="right" vertical="center"/>
    </xf>
    <xf numFmtId="208" fontId="10" fillId="0" borderId="7" xfId="0" applyNumberFormat="1" applyFont="1" applyBorder="1" applyAlignment="1">
      <alignment vertical="center"/>
    </xf>
    <xf numFmtId="0" fontId="0" fillId="0" borderId="1" xfId="0" applyBorder="1" applyAlignment="1">
      <alignment horizontal="right" readingOrder="2"/>
    </xf>
    <xf numFmtId="0" fontId="2" fillId="0" borderId="0" xfId="0" applyFont="1" applyAlignment="1">
      <alignment horizontal="center"/>
    </xf>
    <xf numFmtId="0" fontId="5" fillId="0" borderId="14" xfId="0" applyFont="1" applyBorder="1" applyAlignment="1">
      <alignment vertical="center"/>
    </xf>
    <xf numFmtId="208" fontId="10" fillId="0" borderId="5" xfId="0" applyNumberFormat="1" applyFont="1" applyBorder="1" applyAlignment="1">
      <alignment horizontal="right" vertical="center"/>
    </xf>
    <xf numFmtId="208" fontId="15" fillId="0" borderId="13" xfId="0" applyNumberFormat="1" applyFont="1" applyBorder="1" applyAlignment="1">
      <alignment vertical="center"/>
    </xf>
    <xf numFmtId="208" fontId="15" fillId="0" borderId="12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 readingOrder="2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 readingOrder="2"/>
    </xf>
    <xf numFmtId="208" fontId="2" fillId="0" borderId="2" xfId="0" applyNumberFormat="1" applyFont="1" applyBorder="1" applyAlignment="1">
      <alignment vertical="center"/>
    </xf>
    <xf numFmtId="208" fontId="2" fillId="0" borderId="8" xfId="0" applyNumberFormat="1" applyFont="1" applyBorder="1" applyAlignment="1">
      <alignment vertical="center"/>
    </xf>
    <xf numFmtId="0" fontId="8" fillId="0" borderId="5" xfId="0" quotePrefix="1" applyFont="1" applyBorder="1" applyAlignment="1">
      <alignment horizontal="right" vertical="center" readingOrder="2"/>
    </xf>
    <xf numFmtId="208" fontId="15" fillId="0" borderId="13" xfId="0" applyNumberFormat="1" applyFont="1" applyBorder="1" applyAlignment="1">
      <alignment horizontal="right" vertical="center"/>
    </xf>
    <xf numFmtId="208" fontId="15" fillId="0" borderId="1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readingOrder="2"/>
    </xf>
    <xf numFmtId="208" fontId="10" fillId="0" borderId="14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readingOrder="2"/>
    </xf>
    <xf numFmtId="208" fontId="10" fillId="0" borderId="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right" vertical="center"/>
    </xf>
    <xf numFmtId="208" fontId="2" fillId="0" borderId="5" xfId="0" applyNumberFormat="1" applyFont="1" applyBorder="1" applyAlignment="1">
      <alignment vertical="center"/>
    </xf>
    <xf numFmtId="208" fontId="2" fillId="0" borderId="6" xfId="0" applyNumberFormat="1" applyFont="1" applyBorder="1" applyAlignment="1">
      <alignment vertical="center"/>
    </xf>
    <xf numFmtId="208" fontId="0" fillId="0" borderId="0" xfId="0" applyNumberFormat="1" applyFill="1"/>
    <xf numFmtId="208" fontId="2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208" fontId="2" fillId="0" borderId="5" xfId="0" applyNumberFormat="1" applyFont="1" applyBorder="1" applyAlignment="1">
      <alignment horizontal="right" vertical="center"/>
    </xf>
    <xf numFmtId="208" fontId="2" fillId="0" borderId="6" xfId="0" applyNumberFormat="1" applyFont="1" applyBorder="1" applyAlignment="1">
      <alignment horizontal="right" vertical="center"/>
    </xf>
    <xf numFmtId="0" fontId="7" fillId="0" borderId="12" xfId="0" quotePrefix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8" fontId="15" fillId="0" borderId="5" xfId="0" applyNumberFormat="1" applyFont="1" applyBorder="1" applyAlignment="1">
      <alignment horizontal="right" vertical="center"/>
    </xf>
    <xf numFmtId="208" fontId="15" fillId="0" borderId="6" xfId="0" applyNumberFormat="1" applyFont="1" applyBorder="1" applyAlignment="1">
      <alignment horizontal="center" vertical="center"/>
    </xf>
    <xf numFmtId="208" fontId="1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208" fontId="15" fillId="0" borderId="0" xfId="0" applyNumberFormat="1" applyFont="1" applyBorder="1" applyAlignment="1">
      <alignment horizontal="right" vertical="center" readingOrder="2"/>
    </xf>
    <xf numFmtId="0" fontId="7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readingOrder="2"/>
    </xf>
    <xf numFmtId="0" fontId="16" fillId="0" borderId="0" xfId="0" applyFont="1" applyBorder="1" applyAlignment="1">
      <alignment horizontal="center" readingOrder="2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208" fontId="2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208" fontId="10" fillId="0" borderId="2" xfId="0" applyNumberFormat="1" applyFont="1" applyBorder="1" applyAlignment="1">
      <alignment horizontal="right" vertical="center"/>
    </xf>
    <xf numFmtId="208" fontId="10" fillId="0" borderId="8" xfId="0" applyNumberFormat="1" applyFont="1" applyBorder="1" applyAlignment="1">
      <alignment horizontal="right" vertical="center" readingOrder="2"/>
    </xf>
    <xf numFmtId="0" fontId="7" fillId="0" borderId="2" xfId="0" applyFont="1" applyBorder="1" applyAlignment="1">
      <alignment horizontal="right" vertical="center"/>
    </xf>
    <xf numFmtId="208" fontId="10" fillId="0" borderId="2" xfId="0" applyNumberFormat="1" applyFont="1" applyBorder="1" applyAlignment="1">
      <alignment horizontal="right" vertical="center" readingOrder="2"/>
    </xf>
    <xf numFmtId="0" fontId="7" fillId="0" borderId="2" xfId="0" quotePrefix="1" applyFont="1" applyBorder="1" applyAlignment="1">
      <alignment horizontal="right" vertical="center" readingOrder="2"/>
    </xf>
    <xf numFmtId="0" fontId="25" fillId="0" borderId="0" xfId="0" applyFont="1" applyAlignment="1">
      <alignment horizontal="right" readingOrder="2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 readingOrder="2"/>
    </xf>
    <xf numFmtId="0" fontId="7" fillId="0" borderId="0" xfId="0" quotePrefix="1" applyFont="1" applyAlignment="1">
      <alignment horizontal="center" vertical="center" readingOrder="2"/>
    </xf>
    <xf numFmtId="0" fontId="2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readingOrder="2"/>
    </xf>
    <xf numFmtId="0" fontId="28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208" fontId="10" fillId="0" borderId="1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readingOrder="2"/>
    </xf>
    <xf numFmtId="208" fontId="10" fillId="0" borderId="0" xfId="0" applyNumberFormat="1" applyFont="1" applyBorder="1" applyAlignment="1">
      <alignment horizontal="right" vertical="center"/>
    </xf>
    <xf numFmtId="208" fontId="2" fillId="0" borderId="0" xfId="0" applyNumberFormat="1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208" fontId="10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208" fontId="2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/>
    </xf>
    <xf numFmtId="0" fontId="7" fillId="0" borderId="2" xfId="0" applyFont="1" applyBorder="1" applyAlignment="1">
      <alignment horizontal="right" vertical="center" readingOrder="2"/>
    </xf>
    <xf numFmtId="0" fontId="11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 vertical="center" readingOrder="2"/>
    </xf>
    <xf numFmtId="0" fontId="7" fillId="0" borderId="0" xfId="0" quotePrefix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5" fillId="0" borderId="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center" vertical="center" readingOrder="2"/>
    </xf>
    <xf numFmtId="0" fontId="16" fillId="0" borderId="0" xfId="0" applyFont="1" applyBorder="1" applyAlignment="1">
      <alignment horizontal="center" vertical="center" readingOrder="2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Continuous" vertical="center"/>
    </xf>
    <xf numFmtId="0" fontId="29" fillId="0" borderId="0" xfId="0" applyFont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Continuous" vertical="center"/>
    </xf>
    <xf numFmtId="0" fontId="29" fillId="0" borderId="13" xfId="0" applyFont="1" applyBorder="1" applyAlignment="1">
      <alignment horizontal="centerContinuous" vertical="center"/>
    </xf>
    <xf numFmtId="0" fontId="29" fillId="0" borderId="6" xfId="0" applyFont="1" applyBorder="1" applyAlignment="1">
      <alignment horizontal="center" vertical="center"/>
    </xf>
    <xf numFmtId="0" fontId="30" fillId="0" borderId="9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2"/>
    </xf>
    <xf numFmtId="209" fontId="31" fillId="0" borderId="10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208" fontId="31" fillId="0" borderId="8" xfId="0" applyNumberFormat="1" applyFont="1" applyBorder="1" applyAlignment="1">
      <alignment horizontal="right" vertical="center"/>
    </xf>
    <xf numFmtId="209" fontId="29" fillId="0" borderId="9" xfId="0" applyNumberFormat="1" applyFont="1" applyBorder="1" applyAlignment="1">
      <alignment horizontal="right" vertical="center" readingOrder="2"/>
    </xf>
    <xf numFmtId="0" fontId="32" fillId="0" borderId="1" xfId="0" applyFont="1" applyBorder="1" applyAlignment="1">
      <alignment vertical="center"/>
    </xf>
    <xf numFmtId="208" fontId="33" fillId="0" borderId="6" xfId="0" applyNumberFormat="1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right" vertical="center"/>
    </xf>
    <xf numFmtId="208" fontId="35" fillId="0" borderId="8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208" fontId="33" fillId="0" borderId="8" xfId="0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 readingOrder="2"/>
    </xf>
    <xf numFmtId="208" fontId="33" fillId="0" borderId="6" xfId="0" applyNumberFormat="1" applyFont="1" applyBorder="1" applyAlignment="1">
      <alignment vertical="center"/>
    </xf>
    <xf numFmtId="0" fontId="31" fillId="0" borderId="9" xfId="0" applyFont="1" applyBorder="1" applyAlignment="1">
      <alignment horizontal="right" vertical="center"/>
    </xf>
    <xf numFmtId="0" fontId="34" fillId="0" borderId="0" xfId="0" quotePrefix="1" applyFont="1" applyBorder="1" applyAlignment="1">
      <alignment horizontal="right" vertical="center"/>
    </xf>
    <xf numFmtId="208" fontId="35" fillId="0" borderId="13" xfId="0" applyNumberFormat="1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208" fontId="33" fillId="0" borderId="13" xfId="0" applyNumberFormat="1" applyFont="1" applyBorder="1" applyAlignment="1">
      <alignment vertical="center"/>
    </xf>
    <xf numFmtId="208" fontId="35" fillId="0" borderId="13" xfId="0" applyNumberFormat="1" applyFont="1" applyBorder="1" applyAlignment="1">
      <alignment vertical="center"/>
    </xf>
    <xf numFmtId="208" fontId="35" fillId="0" borderId="0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208" fontId="33" fillId="0" borderId="0" xfId="0" applyNumberFormat="1" applyFont="1" applyBorder="1" applyAlignment="1">
      <alignment vertical="center"/>
    </xf>
    <xf numFmtId="208" fontId="3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33" fillId="0" borderId="0" xfId="0" applyFont="1" applyBorder="1" applyAlignment="1">
      <alignment horizontal="centerContinuous" vertical="center"/>
    </xf>
    <xf numFmtId="208" fontId="2" fillId="0" borderId="0" xfId="0" applyNumberFormat="1" applyFont="1" applyBorder="1" applyAlignment="1">
      <alignment horizontal="centerContinuous" vertical="center"/>
    </xf>
    <xf numFmtId="208" fontId="31" fillId="0" borderId="8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right" vertical="center"/>
    </xf>
    <xf numFmtId="0" fontId="35" fillId="0" borderId="11" xfId="0" applyFont="1" applyBorder="1" applyAlignment="1">
      <alignment horizontal="right" vertical="center"/>
    </xf>
    <xf numFmtId="0" fontId="32" fillId="0" borderId="1" xfId="0" quotePrefix="1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centerContinuous" vertical="center"/>
    </xf>
    <xf numFmtId="208" fontId="33" fillId="0" borderId="8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208" fontId="33" fillId="0" borderId="14" xfId="0" applyNumberFormat="1" applyFont="1" applyBorder="1" applyAlignment="1">
      <alignment horizontal="right" vertical="center"/>
    </xf>
    <xf numFmtId="208" fontId="33" fillId="0" borderId="10" xfId="0" applyNumberFormat="1" applyFont="1" applyBorder="1" applyAlignment="1">
      <alignment horizontal="right" vertical="center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Continuous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readingOrder="2"/>
    </xf>
    <xf numFmtId="0" fontId="2" fillId="0" borderId="5" xfId="0" applyFont="1" applyBorder="1" applyAlignment="1">
      <alignment horizontal="right"/>
    </xf>
    <xf numFmtId="208" fontId="2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208" fontId="2" fillId="0" borderId="2" xfId="0" applyNumberFormat="1" applyFont="1" applyBorder="1" applyAlignment="1">
      <alignment horizontal="right"/>
    </xf>
    <xf numFmtId="0" fontId="0" fillId="0" borderId="6" xfId="0" applyBorder="1"/>
    <xf numFmtId="0" fontId="3" fillId="0" borderId="0" xfId="0" applyFont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208" fontId="15" fillId="0" borderId="8" xfId="0" applyNumberFormat="1" applyFont="1" applyBorder="1" applyAlignment="1">
      <alignment horizontal="right"/>
    </xf>
    <xf numFmtId="208" fontId="15" fillId="0" borderId="2" xfId="0" applyNumberFormat="1" applyFont="1" applyBorder="1" applyAlignment="1">
      <alignment horizontal="right"/>
    </xf>
    <xf numFmtId="208" fontId="10" fillId="0" borderId="8" xfId="0" applyNumberFormat="1" applyFont="1" applyBorder="1" applyAlignment="1">
      <alignment horizontal="right"/>
    </xf>
    <xf numFmtId="208" fontId="10" fillId="0" borderId="2" xfId="0" applyNumberFormat="1" applyFont="1" applyBorder="1" applyAlignment="1">
      <alignment horizontal="right"/>
    </xf>
    <xf numFmtId="208" fontId="10" fillId="0" borderId="6" xfId="0" applyNumberFormat="1" applyFont="1" applyBorder="1" applyAlignment="1">
      <alignment horizontal="right"/>
    </xf>
    <xf numFmtId="208" fontId="10" fillId="0" borderId="5" xfId="0" applyNumberFormat="1" applyFont="1" applyBorder="1" applyAlignment="1">
      <alignment horizontal="right"/>
    </xf>
    <xf numFmtId="208" fontId="15" fillId="0" borderId="13" xfId="0" applyNumberFormat="1" applyFont="1" applyBorder="1" applyAlignment="1">
      <alignment horizontal="right"/>
    </xf>
    <xf numFmtId="208" fontId="15" fillId="0" borderId="1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1" fontId="5" fillId="0" borderId="0" xfId="0" applyNumberFormat="1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9" fillId="0" borderId="2" xfId="0" applyFont="1" applyBorder="1" applyAlignment="1">
      <alignment horizontal="centerContinuous" vertical="center"/>
    </xf>
    <xf numFmtId="0" fontId="30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208" fontId="33" fillId="0" borderId="2" xfId="0" applyNumberFormat="1" applyFont="1" applyBorder="1" applyAlignment="1">
      <alignment horizontal="right" vertical="center"/>
    </xf>
    <xf numFmtId="0" fontId="34" fillId="0" borderId="5" xfId="0" applyFont="1" applyBorder="1" applyAlignment="1">
      <alignment vertical="center"/>
    </xf>
    <xf numFmtId="208" fontId="33" fillId="0" borderId="5" xfId="0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34" fillId="0" borderId="7" xfId="0" applyFont="1" applyBorder="1" applyAlignment="1">
      <alignment vertical="center"/>
    </xf>
    <xf numFmtId="0" fontId="29" fillId="0" borderId="14" xfId="0" applyFont="1" applyBorder="1" applyAlignment="1">
      <alignment horizontal="center" vertical="center" readingOrder="2"/>
    </xf>
    <xf numFmtId="0" fontId="29" fillId="0" borderId="12" xfId="0" applyFont="1" applyBorder="1" applyAlignment="1">
      <alignment horizontal="center" vertical="center"/>
    </xf>
    <xf numFmtId="208" fontId="35" fillId="0" borderId="12" xfId="0" applyNumberFormat="1" applyFont="1" applyBorder="1" applyAlignment="1">
      <alignment horizontal="right" vertical="center"/>
    </xf>
    <xf numFmtId="0" fontId="29" fillId="0" borderId="13" xfId="0" applyFont="1" applyBorder="1" applyAlignment="1">
      <alignment horizontal="center" vertical="center"/>
    </xf>
    <xf numFmtId="0" fontId="36" fillId="0" borderId="0" xfId="0" applyFont="1" applyBorder="1" applyAlignment="1">
      <alignment horizontal="right" vertical="center" readingOrder="2"/>
    </xf>
    <xf numFmtId="0" fontId="37" fillId="0" borderId="0" xfId="0" applyFont="1" applyBorder="1" applyAlignment="1">
      <alignment horizontal="centerContinuous" vertical="center"/>
    </xf>
    <xf numFmtId="208" fontId="37" fillId="0" borderId="8" xfId="0" applyNumberFormat="1" applyFont="1" applyBorder="1" applyAlignment="1">
      <alignment horizontal="right" vertical="center"/>
    </xf>
    <xf numFmtId="208" fontId="37" fillId="0" borderId="8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9" fillId="0" borderId="3" xfId="0" quotePrefix="1" applyFont="1" applyBorder="1" applyAlignment="1">
      <alignment horizontal="center" vertical="center"/>
    </xf>
    <xf numFmtId="208" fontId="33" fillId="0" borderId="13" xfId="0" applyNumberFormat="1" applyFont="1" applyBorder="1" applyAlignment="1">
      <alignment horizontal="center" vertical="center"/>
    </xf>
    <xf numFmtId="208" fontId="33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1" fontId="5" fillId="0" borderId="4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right" vertical="center" readingOrder="2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13" fontId="39" fillId="0" borderId="6" xfId="0" applyNumberFormat="1" applyFont="1" applyBorder="1" applyAlignment="1">
      <alignment horizont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7" fillId="0" borderId="6" xfId="0" applyNumberFormat="1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right" vertical="center" readingOrder="2"/>
    </xf>
    <xf numFmtId="0" fontId="7" fillId="0" borderId="14" xfId="0" applyFont="1" applyBorder="1" applyAlignment="1">
      <alignment horizontal="center" vertical="center" readingOrder="2"/>
    </xf>
    <xf numFmtId="213" fontId="2" fillId="0" borderId="8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 readingOrder="2"/>
    </xf>
    <xf numFmtId="213" fontId="2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readingOrder="2"/>
    </xf>
    <xf numFmtId="1" fontId="7" fillId="0" borderId="2" xfId="0" applyNumberFormat="1" applyFont="1" applyBorder="1" applyAlignment="1">
      <alignment horizontal="center" vertical="center" readingOrder="2"/>
    </xf>
    <xf numFmtId="0" fontId="40" fillId="0" borderId="6" xfId="0" applyFont="1" applyBorder="1" applyAlignment="1">
      <alignment horizontal="right" vertical="center" readingOrder="1"/>
    </xf>
    <xf numFmtId="213" fontId="39" fillId="0" borderId="8" xfId="0" applyNumberFormat="1" applyFont="1" applyBorder="1" applyAlignment="1">
      <alignment horizontal="right" vertical="center"/>
    </xf>
    <xf numFmtId="213" fontId="39" fillId="0" borderId="15" xfId="0" applyNumberFormat="1" applyFont="1" applyBorder="1" applyAlignment="1">
      <alignment horizontal="right" vertical="center"/>
    </xf>
    <xf numFmtId="1" fontId="7" fillId="0" borderId="12" xfId="0" applyNumberFormat="1" applyFont="1" applyBorder="1" applyAlignment="1">
      <alignment horizontal="center" vertical="center" readingOrder="2"/>
    </xf>
    <xf numFmtId="0" fontId="2" fillId="0" borderId="13" xfId="0" applyFont="1" applyBorder="1" applyAlignment="1">
      <alignment horizontal="center"/>
    </xf>
    <xf numFmtId="0" fontId="42" fillId="0" borderId="3" xfId="0" applyFont="1" applyBorder="1" applyAlignment="1">
      <alignment horizontal="right" readingOrder="2"/>
    </xf>
    <xf numFmtId="0" fontId="42" fillId="0" borderId="0" xfId="0" applyFont="1" applyBorder="1" applyAlignment="1">
      <alignment horizontal="right" readingOrder="2"/>
    </xf>
    <xf numFmtId="0" fontId="2" fillId="0" borderId="0" xfId="0" applyFont="1" applyAlignment="1">
      <alignment horizontal="center" readingOrder="2"/>
    </xf>
    <xf numFmtId="0" fontId="2" fillId="0" borderId="0" xfId="0" applyFont="1" applyAlignment="1">
      <alignment horizontal="right" readingOrder="2"/>
    </xf>
    <xf numFmtId="0" fontId="0" fillId="0" borderId="0" xfId="0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showGridLines="0" rightToLeft="1" tabSelected="1" workbookViewId="0">
      <selection activeCell="I30" sqref="I30"/>
    </sheetView>
  </sheetViews>
  <sheetFormatPr defaultRowHeight="12.75"/>
  <cols>
    <col min="1" max="1" width="8.85546875" customWidth="1"/>
    <col min="2" max="2" width="9" customWidth="1"/>
    <col min="3" max="3" width="5.28515625" customWidth="1"/>
    <col min="4" max="4" width="35.7109375" customWidth="1"/>
    <col min="5" max="5" width="8.28515625" customWidth="1"/>
    <col min="6" max="6" width="9.28515625" customWidth="1"/>
    <col min="7" max="7" width="7.85546875" bestFit="1" customWidth="1"/>
    <col min="8" max="8" width="9" customWidth="1"/>
  </cols>
  <sheetData>
    <row r="2" spans="1:9" s="1" customFormat="1" ht="14.25" customHeight="1">
      <c r="A2" s="91" t="s">
        <v>0</v>
      </c>
      <c r="B2" s="91"/>
      <c r="C2" s="91"/>
      <c r="D2" s="91"/>
      <c r="E2" s="91"/>
      <c r="F2" s="91"/>
      <c r="G2" s="91"/>
      <c r="H2" s="91"/>
    </row>
    <row r="3" spans="1:9" s="1" customFormat="1" ht="21" customHeight="1">
      <c r="A3" s="9" t="s">
        <v>87</v>
      </c>
      <c r="B3" s="4"/>
      <c r="C3" s="4"/>
      <c r="D3" s="4"/>
      <c r="E3" s="4"/>
      <c r="F3" s="4"/>
      <c r="G3" s="4"/>
      <c r="H3" s="4"/>
    </row>
    <row r="4" spans="1:9" s="1" customFormat="1" ht="16.5" customHeight="1">
      <c r="A4" s="3"/>
      <c r="B4" s="3"/>
      <c r="C4" s="40"/>
      <c r="D4" s="3"/>
      <c r="E4" s="3"/>
      <c r="F4" s="3"/>
      <c r="G4" s="3"/>
      <c r="H4" s="10" t="s">
        <v>1</v>
      </c>
    </row>
    <row r="5" spans="1:9" s="1" customFormat="1" ht="17.25" customHeight="1">
      <c r="A5" s="42" t="s">
        <v>58</v>
      </c>
      <c r="B5" s="43"/>
      <c r="C5" s="36"/>
      <c r="D5" s="7"/>
      <c r="E5" s="42" t="s">
        <v>88</v>
      </c>
      <c r="F5" s="5"/>
      <c r="G5" s="5"/>
      <c r="H5" s="43"/>
      <c r="I5" s="52"/>
    </row>
    <row r="6" spans="1:9" s="1" customFormat="1" ht="16.5" customHeight="1">
      <c r="A6" s="29" t="s">
        <v>57</v>
      </c>
      <c r="B6" s="50"/>
      <c r="C6" s="39" t="s">
        <v>3</v>
      </c>
      <c r="D6" s="4"/>
      <c r="E6" s="85" t="s">
        <v>4</v>
      </c>
      <c r="F6" s="86"/>
      <c r="G6" s="85" t="s">
        <v>2</v>
      </c>
      <c r="H6" s="86"/>
      <c r="I6" s="52"/>
    </row>
    <row r="7" spans="1:9" s="1" customFormat="1" ht="14.25" customHeight="1">
      <c r="A7" s="89">
        <v>2010</v>
      </c>
      <c r="B7" s="90"/>
      <c r="C7" s="41"/>
      <c r="D7" s="3"/>
      <c r="E7" s="87"/>
      <c r="F7" s="88"/>
      <c r="G7" s="87"/>
      <c r="H7" s="88"/>
      <c r="I7" s="52"/>
    </row>
    <row r="8" spans="1:9" s="1" customFormat="1" ht="16.5" customHeight="1">
      <c r="A8" s="30"/>
      <c r="B8" s="8"/>
      <c r="C8" s="33" t="s">
        <v>5</v>
      </c>
      <c r="D8" s="26" t="s">
        <v>6</v>
      </c>
      <c r="E8" s="22"/>
      <c r="F8" s="8"/>
      <c r="G8" s="8"/>
      <c r="H8" s="8"/>
      <c r="I8" s="52"/>
    </row>
    <row r="9" spans="1:9" s="1" customFormat="1" ht="15.75" customHeight="1">
      <c r="A9" s="64">
        <v>5470.1</v>
      </c>
      <c r="B9" s="21"/>
      <c r="C9" s="34" t="s">
        <v>7</v>
      </c>
      <c r="D9" s="16" t="s">
        <v>72</v>
      </c>
      <c r="E9" s="64">
        <v>4956</v>
      </c>
      <c r="F9" s="63"/>
      <c r="G9" s="63">
        <v>7798.4</v>
      </c>
      <c r="H9" s="21"/>
      <c r="I9" s="52"/>
    </row>
    <row r="10" spans="1:9" s="1" customFormat="1" ht="15.75" customHeight="1">
      <c r="A10" s="64">
        <v>929.9</v>
      </c>
      <c r="B10" s="21"/>
      <c r="C10" s="34" t="s">
        <v>8</v>
      </c>
      <c r="D10" s="16" t="s">
        <v>59</v>
      </c>
      <c r="E10" s="64">
        <v>920</v>
      </c>
      <c r="F10" s="63"/>
      <c r="G10" s="63">
        <v>1172.9000000000001</v>
      </c>
      <c r="H10" s="21"/>
      <c r="I10" s="52"/>
    </row>
    <row r="11" spans="1:9" s="1" customFormat="1" ht="15.75" customHeight="1">
      <c r="A11" s="64">
        <v>1464.2</v>
      </c>
      <c r="B11" s="21"/>
      <c r="C11" s="34" t="s">
        <v>9</v>
      </c>
      <c r="D11" s="17" t="s">
        <v>77</v>
      </c>
      <c r="E11" s="64">
        <v>1340</v>
      </c>
      <c r="F11" s="63"/>
      <c r="G11" s="63">
        <v>1596.5</v>
      </c>
      <c r="H11" s="21"/>
      <c r="I11" s="52"/>
    </row>
    <row r="12" spans="1:9" s="1" customFormat="1" ht="15.75" customHeight="1">
      <c r="A12" s="64">
        <v>29.9</v>
      </c>
      <c r="B12" s="21"/>
      <c r="C12" s="34" t="s">
        <v>10</v>
      </c>
      <c r="D12" s="17" t="s">
        <v>78</v>
      </c>
      <c r="E12" s="64">
        <v>48</v>
      </c>
      <c r="F12" s="63"/>
      <c r="G12" s="63">
        <v>17.600000000000001</v>
      </c>
      <c r="H12" s="21"/>
      <c r="I12" s="52"/>
    </row>
    <row r="13" spans="1:9" s="1" customFormat="1" ht="15.75" customHeight="1">
      <c r="A13" s="62">
        <v>22.4</v>
      </c>
      <c r="B13" s="21"/>
      <c r="C13" s="44" t="s">
        <v>11</v>
      </c>
      <c r="D13" s="16" t="s">
        <v>79</v>
      </c>
      <c r="E13" s="64">
        <v>16</v>
      </c>
      <c r="F13" s="63"/>
      <c r="G13" s="63">
        <v>39.299999999999997</v>
      </c>
      <c r="H13" s="21"/>
      <c r="I13" s="52"/>
    </row>
    <row r="14" spans="1:9" s="1" customFormat="1" ht="19.5" customHeight="1">
      <c r="A14" s="55"/>
      <c r="B14" s="53">
        <f>SUM(A9:A13)</f>
        <v>7916.4999999999991</v>
      </c>
      <c r="C14" s="45" t="s">
        <v>12</v>
      </c>
      <c r="D14" s="12" t="s">
        <v>63</v>
      </c>
      <c r="E14" s="55"/>
      <c r="F14" s="53">
        <f>SUM(E9:E13)</f>
        <v>7280</v>
      </c>
      <c r="G14" s="53"/>
      <c r="H14" s="53">
        <f>SUM(G9:G13)</f>
        <v>10624.699999999999</v>
      </c>
      <c r="I14" s="52"/>
    </row>
    <row r="15" spans="1:9" s="1" customFormat="1" ht="18" customHeight="1">
      <c r="A15" s="59"/>
      <c r="B15" s="21"/>
      <c r="C15" s="33" t="s">
        <v>13</v>
      </c>
      <c r="D15" s="27" t="s">
        <v>14</v>
      </c>
      <c r="E15" s="31"/>
      <c r="F15" s="21"/>
      <c r="G15" s="21"/>
      <c r="H15" s="21"/>
      <c r="I15" s="52"/>
    </row>
    <row r="16" spans="1:9" s="1" customFormat="1" ht="14.25" customHeight="1">
      <c r="A16" s="31"/>
      <c r="B16" s="21"/>
      <c r="C16" s="35" t="s">
        <v>15</v>
      </c>
      <c r="D16" s="20" t="s">
        <v>16</v>
      </c>
      <c r="E16" s="31"/>
      <c r="F16" s="21"/>
      <c r="G16" s="21"/>
      <c r="H16" s="21"/>
      <c r="I16" s="52"/>
    </row>
    <row r="17" spans="1:9" s="1" customFormat="1" ht="15.75" customHeight="1">
      <c r="A17" s="64">
        <v>1888.2</v>
      </c>
      <c r="B17" s="21"/>
      <c r="C17" s="34" t="s">
        <v>17</v>
      </c>
      <c r="D17" s="16" t="s">
        <v>60</v>
      </c>
      <c r="E17" s="64">
        <f>1649.8+0.2</f>
        <v>1650</v>
      </c>
      <c r="F17" s="63"/>
      <c r="G17" s="63">
        <f>2562.9+0.8</f>
        <v>2563.7000000000003</v>
      </c>
      <c r="H17" s="21"/>
      <c r="I17" s="52"/>
    </row>
    <row r="18" spans="1:9" s="1" customFormat="1" ht="15.75" customHeight="1">
      <c r="A18" s="64">
        <v>2613.5</v>
      </c>
      <c r="B18" s="21"/>
      <c r="C18" s="34" t="s">
        <v>62</v>
      </c>
      <c r="D18" s="16" t="s">
        <v>80</v>
      </c>
      <c r="E18" s="64">
        <v>2730</v>
      </c>
      <c r="F18" s="63"/>
      <c r="G18" s="63">
        <v>3186.9</v>
      </c>
      <c r="H18" s="21"/>
      <c r="I18" s="52"/>
    </row>
    <row r="19" spans="1:9" s="1" customFormat="1" ht="15.75" customHeight="1">
      <c r="A19" s="64">
        <v>177</v>
      </c>
      <c r="B19" s="21"/>
      <c r="C19" s="34" t="s">
        <v>18</v>
      </c>
      <c r="D19" s="16" t="s">
        <v>65</v>
      </c>
      <c r="E19" s="64">
        <v>225</v>
      </c>
      <c r="F19" s="63"/>
      <c r="G19" s="63">
        <v>235</v>
      </c>
      <c r="H19" s="21"/>
      <c r="I19" s="52"/>
    </row>
    <row r="20" spans="1:9" s="1" customFormat="1" ht="15.75" customHeight="1">
      <c r="A20" s="64">
        <v>75.2</v>
      </c>
      <c r="B20" s="21"/>
      <c r="C20" s="34" t="s">
        <v>20</v>
      </c>
      <c r="D20" s="16" t="s">
        <v>61</v>
      </c>
      <c r="E20" s="64">
        <v>80</v>
      </c>
      <c r="F20" s="63"/>
      <c r="G20" s="64">
        <v>80.099999999999994</v>
      </c>
      <c r="H20" s="21"/>
      <c r="I20" s="52"/>
    </row>
    <row r="21" spans="1:9" s="1" customFormat="1" ht="15.75" customHeight="1">
      <c r="A21" s="64">
        <v>37.4</v>
      </c>
      <c r="B21" s="25"/>
      <c r="C21" s="44" t="s">
        <v>21</v>
      </c>
      <c r="D21" s="66" t="s">
        <v>19</v>
      </c>
      <c r="E21" s="62">
        <v>75</v>
      </c>
      <c r="F21" s="78"/>
      <c r="G21" s="62">
        <v>38.1</v>
      </c>
      <c r="H21" s="25"/>
      <c r="I21" s="52"/>
    </row>
    <row r="22" spans="1:9" s="1" customFormat="1" ht="16.5" customHeight="1">
      <c r="A22" s="59"/>
      <c r="B22" s="21"/>
      <c r="C22" s="34" t="s">
        <v>24</v>
      </c>
      <c r="D22" s="11" t="s">
        <v>84</v>
      </c>
      <c r="E22" s="23"/>
      <c r="F22" s="21"/>
      <c r="G22" s="21"/>
      <c r="H22" s="21"/>
      <c r="I22" s="52"/>
    </row>
    <row r="23" spans="1:9" s="1" customFormat="1" ht="14.25" customHeight="1">
      <c r="A23" s="57"/>
      <c r="B23" s="25">
        <f>SUM(A17:A21)</f>
        <v>4791.2999999999993</v>
      </c>
      <c r="C23" s="46"/>
      <c r="D23" s="60" t="s">
        <v>64</v>
      </c>
      <c r="E23" s="57"/>
      <c r="F23" s="25">
        <f>SUM(E17:E21)</f>
        <v>4760</v>
      </c>
      <c r="G23" s="25"/>
      <c r="H23" s="25">
        <f>SUM(G17:G21)</f>
        <v>6103.8000000000011</v>
      </c>
      <c r="I23" s="52"/>
    </row>
    <row r="24" spans="1:9" s="1" customFormat="1" ht="17.25" customHeight="1">
      <c r="A24" s="31"/>
      <c r="B24" s="21"/>
      <c r="C24" s="35" t="s">
        <v>22</v>
      </c>
      <c r="D24" s="20" t="s">
        <v>23</v>
      </c>
      <c r="E24" s="31"/>
      <c r="F24" s="21"/>
      <c r="G24" s="21"/>
      <c r="H24" s="21"/>
      <c r="I24" s="52"/>
    </row>
    <row r="25" spans="1:9" s="1" customFormat="1" ht="16.5" customHeight="1">
      <c r="A25" s="31"/>
      <c r="B25" s="21"/>
      <c r="C25" s="34" t="s">
        <v>26</v>
      </c>
      <c r="D25" s="16" t="s">
        <v>25</v>
      </c>
      <c r="E25" s="31"/>
      <c r="F25" s="21"/>
      <c r="G25" s="21"/>
      <c r="H25" s="21"/>
      <c r="I25" s="52"/>
    </row>
    <row r="26" spans="1:9" s="1" customFormat="1" ht="16.5" customHeight="1">
      <c r="A26" s="64">
        <v>1647.5</v>
      </c>
      <c r="B26" s="21"/>
      <c r="C26" s="37"/>
      <c r="D26" s="16" t="s">
        <v>81</v>
      </c>
      <c r="E26" s="64">
        <v>1200</v>
      </c>
      <c r="F26" s="63"/>
      <c r="G26" s="63">
        <v>1871.9</v>
      </c>
      <c r="H26" s="21"/>
      <c r="I26" s="52"/>
    </row>
    <row r="27" spans="1:9" s="1" customFormat="1" ht="16.5" customHeight="1">
      <c r="A27" s="64"/>
      <c r="B27" s="21"/>
      <c r="C27" s="34" t="s">
        <v>27</v>
      </c>
      <c r="D27" s="16" t="s">
        <v>28</v>
      </c>
      <c r="E27" s="64"/>
      <c r="F27" s="63"/>
      <c r="G27" s="63"/>
      <c r="H27" s="21"/>
      <c r="I27" s="52"/>
    </row>
    <row r="28" spans="1:9" s="1" customFormat="1" ht="16.5" customHeight="1">
      <c r="A28" s="64">
        <v>48.5</v>
      </c>
      <c r="B28" s="21"/>
      <c r="C28" s="37"/>
      <c r="D28" s="16" t="s">
        <v>82</v>
      </c>
      <c r="E28" s="64">
        <v>20</v>
      </c>
      <c r="F28" s="63"/>
      <c r="G28" s="63">
        <v>53.9</v>
      </c>
      <c r="H28" s="21"/>
      <c r="I28" s="52"/>
    </row>
    <row r="29" spans="1:9" s="1" customFormat="1" ht="16.5" customHeight="1">
      <c r="A29" s="64">
        <v>613.5</v>
      </c>
      <c r="B29" s="21"/>
      <c r="C29" s="34" t="s">
        <v>29</v>
      </c>
      <c r="D29" s="16" t="s">
        <v>65</v>
      </c>
      <c r="E29" s="64">
        <v>718</v>
      </c>
      <c r="F29" s="63"/>
      <c r="G29" s="63">
        <v>624.29999999999995</v>
      </c>
      <c r="H29" s="21"/>
      <c r="I29" s="52"/>
    </row>
    <row r="30" spans="1:9" s="1" customFormat="1" ht="16.5" customHeight="1">
      <c r="A30" s="62">
        <v>287.3</v>
      </c>
      <c r="B30" s="21"/>
      <c r="C30" s="44" t="s">
        <v>66</v>
      </c>
      <c r="D30" s="61" t="s">
        <v>61</v>
      </c>
      <c r="E30" s="21">
        <v>594</v>
      </c>
      <c r="F30" s="21"/>
      <c r="G30" s="21">
        <v>409.4</v>
      </c>
      <c r="H30" s="21"/>
      <c r="I30" s="52"/>
    </row>
    <row r="31" spans="1:9" s="1" customFormat="1" ht="16.5" customHeight="1">
      <c r="A31" s="31"/>
      <c r="B31" s="54"/>
      <c r="C31" s="34" t="s">
        <v>67</v>
      </c>
      <c r="D31" s="13" t="s">
        <v>73</v>
      </c>
      <c r="E31" s="59"/>
      <c r="F31" s="54"/>
      <c r="G31" s="54"/>
      <c r="H31" s="54"/>
      <c r="I31" s="52"/>
    </row>
    <row r="32" spans="1:9" s="1" customFormat="1" ht="14.25" customHeight="1">
      <c r="A32" s="57"/>
      <c r="B32" s="25">
        <f>SUM(A26:A30)</f>
        <v>2596.8000000000002</v>
      </c>
      <c r="C32" s="47"/>
      <c r="D32" s="60" t="s">
        <v>70</v>
      </c>
      <c r="E32" s="57"/>
      <c r="F32" s="25">
        <f>SUM(E26:E30)</f>
        <v>2532</v>
      </c>
      <c r="G32" s="25"/>
      <c r="H32" s="25">
        <f>SUM(G26:G30)</f>
        <v>2959.5000000000005</v>
      </c>
      <c r="I32" s="52"/>
    </row>
    <row r="33" spans="1:9" s="1" customFormat="1" ht="17.25" customHeight="1">
      <c r="A33" s="59"/>
      <c r="B33" s="21"/>
      <c r="C33" s="35" t="s">
        <v>30</v>
      </c>
      <c r="D33" s="20" t="s">
        <v>31</v>
      </c>
      <c r="E33" s="31"/>
      <c r="F33" s="21"/>
      <c r="G33" s="21"/>
      <c r="H33" s="21"/>
      <c r="I33" s="52"/>
    </row>
    <row r="34" spans="1:9" s="1" customFormat="1" ht="15.75" customHeight="1">
      <c r="A34" s="64">
        <v>17.899999999999999</v>
      </c>
      <c r="B34" s="21"/>
      <c r="C34" s="34" t="s">
        <v>32</v>
      </c>
      <c r="D34" s="16" t="s">
        <v>76</v>
      </c>
      <c r="E34" s="64">
        <f>17+7</f>
        <v>24</v>
      </c>
      <c r="F34" s="63"/>
      <c r="G34" s="63">
        <f>12.4+6.2</f>
        <v>18.600000000000001</v>
      </c>
      <c r="H34" s="21"/>
      <c r="I34" s="52"/>
    </row>
    <row r="35" spans="1:9" s="1" customFormat="1" ht="15.75" customHeight="1">
      <c r="A35" s="64"/>
      <c r="B35" s="21"/>
      <c r="C35" s="34" t="s">
        <v>33</v>
      </c>
      <c r="D35" s="16" t="s">
        <v>36</v>
      </c>
      <c r="E35" s="64">
        <v>615</v>
      </c>
      <c r="F35" s="63"/>
      <c r="G35" s="63">
        <v>528.29999999999995</v>
      </c>
      <c r="H35" s="21"/>
      <c r="I35" s="52"/>
    </row>
    <row r="36" spans="1:9" s="1" customFormat="1" ht="15.75" customHeight="1">
      <c r="A36" s="64">
        <v>356</v>
      </c>
      <c r="B36" s="21"/>
      <c r="C36" s="37"/>
      <c r="D36" s="16" t="s">
        <v>37</v>
      </c>
      <c r="E36" s="64"/>
      <c r="F36" s="63"/>
      <c r="G36" s="63"/>
      <c r="H36" s="21"/>
      <c r="I36" s="52"/>
    </row>
    <row r="37" spans="1:9" s="1" customFormat="1" ht="15.75" customHeight="1">
      <c r="A37" s="64">
        <v>203.3</v>
      </c>
      <c r="B37" s="31"/>
      <c r="C37" s="74" t="s">
        <v>34</v>
      </c>
      <c r="D37" s="16" t="s">
        <v>74</v>
      </c>
      <c r="E37" s="64">
        <v>199</v>
      </c>
      <c r="F37" s="63"/>
      <c r="G37" s="63">
        <v>172.1</v>
      </c>
      <c r="H37" s="21"/>
      <c r="I37" s="52"/>
    </row>
    <row r="38" spans="1:9" s="1" customFormat="1" ht="15.75" customHeight="1">
      <c r="A38" s="62"/>
      <c r="B38" s="57"/>
      <c r="C38" s="74" t="s">
        <v>35</v>
      </c>
      <c r="D38" s="16" t="s">
        <v>91</v>
      </c>
      <c r="E38" s="64" t="s">
        <v>54</v>
      </c>
      <c r="F38" s="63"/>
      <c r="G38" s="63">
        <v>955.6</v>
      </c>
      <c r="H38" s="21"/>
      <c r="I38" s="52"/>
    </row>
    <row r="39" spans="1:9" s="1" customFormat="1" ht="17.25" customHeight="1">
      <c r="A39" s="59"/>
      <c r="B39" s="54"/>
      <c r="C39" s="68" t="s">
        <v>38</v>
      </c>
      <c r="D39" s="14" t="s">
        <v>75</v>
      </c>
      <c r="E39" s="59"/>
      <c r="F39" s="54"/>
      <c r="G39" s="54"/>
      <c r="H39" s="54"/>
      <c r="I39" s="52"/>
    </row>
    <row r="40" spans="1:9" s="1" customFormat="1" ht="14.25" customHeight="1">
      <c r="A40" s="57"/>
      <c r="B40" s="25">
        <f>SUM(A34:A38)</f>
        <v>577.20000000000005</v>
      </c>
      <c r="C40" s="41"/>
      <c r="D40" s="60" t="s">
        <v>90</v>
      </c>
      <c r="E40" s="57"/>
      <c r="F40" s="25">
        <f>SUM(E34:E38)</f>
        <v>838</v>
      </c>
      <c r="G40" s="25"/>
      <c r="H40" s="25">
        <f>SUM(G34:G38)</f>
        <v>1674.6</v>
      </c>
      <c r="I40" s="52"/>
    </row>
    <row r="43" spans="1:9" ht="15.75">
      <c r="A43" s="2"/>
    </row>
    <row r="47" spans="1:9">
      <c r="D47" s="70" t="s">
        <v>68</v>
      </c>
    </row>
    <row r="49" spans="1:9" ht="29.25" customHeight="1"/>
    <row r="50" spans="1:9" ht="19.5" customHeight="1"/>
    <row r="54" spans="1:9" ht="22.5" customHeight="1"/>
    <row r="55" spans="1:9" ht="21" customHeight="1">
      <c r="A55" s="91" t="s">
        <v>55</v>
      </c>
      <c r="B55" s="91"/>
      <c r="C55" s="91"/>
      <c r="D55" s="91"/>
      <c r="E55" s="91"/>
      <c r="F55" s="91"/>
      <c r="G55" s="91"/>
      <c r="H55" s="91"/>
    </row>
    <row r="56" spans="1:9" ht="22.5" customHeight="1">
      <c r="A56" s="73" t="s">
        <v>89</v>
      </c>
      <c r="B56" s="28"/>
      <c r="C56" s="28"/>
      <c r="D56" s="28"/>
      <c r="E56" s="28"/>
      <c r="F56" s="28"/>
      <c r="G56" s="28"/>
      <c r="H56" s="28"/>
    </row>
    <row r="57" spans="1:9" ht="23.25" customHeight="1">
      <c r="A57" s="9"/>
      <c r="B57" s="28"/>
      <c r="C57" s="51"/>
      <c r="D57" s="28"/>
      <c r="E57" s="28"/>
      <c r="F57" s="28"/>
      <c r="G57" s="28"/>
      <c r="H57" s="10" t="s">
        <v>1</v>
      </c>
    </row>
    <row r="58" spans="1:9" s="1" customFormat="1" ht="17.25" customHeight="1">
      <c r="A58" s="42" t="s">
        <v>58</v>
      </c>
      <c r="B58" s="43"/>
      <c r="C58" s="65"/>
      <c r="D58" s="6"/>
      <c r="E58" s="42" t="s">
        <v>88</v>
      </c>
      <c r="F58" s="5"/>
      <c r="G58" s="5"/>
      <c r="H58" s="48"/>
    </row>
    <row r="59" spans="1:9" s="1" customFormat="1" ht="16.5" customHeight="1">
      <c r="A59" s="29" t="s">
        <v>57</v>
      </c>
      <c r="B59" s="50"/>
      <c r="C59" s="39" t="s">
        <v>3</v>
      </c>
      <c r="D59" s="50"/>
      <c r="E59" s="85" t="s">
        <v>4</v>
      </c>
      <c r="F59" s="86"/>
      <c r="G59" s="85" t="s">
        <v>2</v>
      </c>
      <c r="H59" s="86"/>
    </row>
    <row r="60" spans="1:9" s="1" customFormat="1" ht="16.5" customHeight="1">
      <c r="A60" s="89">
        <v>2010</v>
      </c>
      <c r="B60" s="90"/>
      <c r="C60" s="41"/>
      <c r="D60" s="32"/>
      <c r="E60" s="87"/>
      <c r="F60" s="88"/>
      <c r="G60" s="87"/>
      <c r="H60" s="88"/>
    </row>
    <row r="61" spans="1:9" s="1" customFormat="1" ht="20.25" customHeight="1">
      <c r="A61" s="55"/>
      <c r="B61" s="55">
        <f>SUM(B23+B32+B40)</f>
        <v>7965.2999999999993</v>
      </c>
      <c r="C61" s="45" t="s">
        <v>39</v>
      </c>
      <c r="D61" s="15" t="s">
        <v>71</v>
      </c>
      <c r="E61" s="55"/>
      <c r="F61" s="53">
        <f>SUM(F23+F32+F40)</f>
        <v>8130</v>
      </c>
      <c r="G61" s="53"/>
      <c r="H61" s="55">
        <f>SUM(H23+H32+H40)</f>
        <v>10737.900000000001</v>
      </c>
      <c r="I61" s="52"/>
    </row>
    <row r="62" spans="1:9" s="1" customFormat="1" ht="20.25" customHeight="1">
      <c r="A62" s="55"/>
      <c r="B62" s="71">
        <f>SUM(B14-B61)</f>
        <v>-48.800000000000182</v>
      </c>
      <c r="C62" s="45" t="s">
        <v>40</v>
      </c>
      <c r="D62" s="15" t="s">
        <v>94</v>
      </c>
      <c r="E62" s="55"/>
      <c r="F62" s="67">
        <f>SUM(F14-F61)</f>
        <v>-850</v>
      </c>
      <c r="G62" s="53"/>
      <c r="H62" s="71">
        <f>SUM(H14-H61)</f>
        <v>-113.20000000000255</v>
      </c>
      <c r="I62" s="52"/>
    </row>
    <row r="63" spans="1:9" s="1" customFormat="1" ht="20.25" customHeight="1">
      <c r="A63" s="59"/>
      <c r="B63" s="31"/>
      <c r="C63" s="33" t="s">
        <v>42</v>
      </c>
      <c r="D63" s="27" t="s">
        <v>43</v>
      </c>
      <c r="E63" s="31"/>
      <c r="F63" s="21"/>
      <c r="G63" s="21"/>
      <c r="H63" s="31"/>
      <c r="I63" s="52"/>
    </row>
    <row r="64" spans="1:9" s="1" customFormat="1" ht="18" customHeight="1">
      <c r="A64" s="64"/>
      <c r="B64" s="79">
        <v>-24.7</v>
      </c>
      <c r="C64" s="34" t="s">
        <v>41</v>
      </c>
      <c r="D64" s="16" t="s">
        <v>45</v>
      </c>
      <c r="E64" s="49"/>
      <c r="F64" s="64" t="s">
        <v>54</v>
      </c>
      <c r="G64" s="63"/>
      <c r="H64" s="79">
        <v>-55.7</v>
      </c>
      <c r="I64" s="52"/>
    </row>
    <row r="65" spans="1:9" s="1" customFormat="1" ht="18" customHeight="1">
      <c r="A65" s="64"/>
      <c r="B65" s="64"/>
      <c r="C65" s="34" t="s">
        <v>44</v>
      </c>
      <c r="D65" s="16" t="s">
        <v>85</v>
      </c>
      <c r="E65" s="64"/>
      <c r="F65" s="63"/>
      <c r="G65" s="63"/>
      <c r="H65" s="64"/>
      <c r="I65" s="52"/>
    </row>
    <row r="66" spans="1:9" s="1" customFormat="1" ht="18" customHeight="1">
      <c r="A66" s="64">
        <v>100.3</v>
      </c>
      <c r="B66" s="64"/>
      <c r="C66" s="37"/>
      <c r="D66" s="16" t="s">
        <v>47</v>
      </c>
      <c r="E66" s="64">
        <v>50</v>
      </c>
      <c r="F66" s="63"/>
      <c r="G66" s="63">
        <v>8.3000000000000007</v>
      </c>
      <c r="H66" s="64"/>
      <c r="I66" s="52"/>
    </row>
    <row r="67" spans="1:9" s="1" customFormat="1" ht="18" customHeight="1">
      <c r="A67" s="77">
        <v>-47</v>
      </c>
      <c r="B67" s="64"/>
      <c r="C67" s="36"/>
      <c r="D67" s="16" t="s">
        <v>48</v>
      </c>
      <c r="E67" s="80">
        <v>-50</v>
      </c>
      <c r="F67" s="64"/>
      <c r="G67" s="77">
        <v>-47.2</v>
      </c>
      <c r="H67" s="64"/>
      <c r="I67" s="52"/>
    </row>
    <row r="68" spans="1:9" s="1" customFormat="1" ht="18" customHeight="1">
      <c r="A68" s="82"/>
      <c r="B68" s="76">
        <f>SUM(A66:A67)</f>
        <v>53.3</v>
      </c>
      <c r="C68" s="36"/>
      <c r="D68" s="18"/>
      <c r="E68" s="64"/>
      <c r="F68" s="63">
        <f>SUM(E66:E67)</f>
        <v>0</v>
      </c>
      <c r="G68" s="63"/>
      <c r="H68" s="76">
        <f>SUM(G66:G67)</f>
        <v>-38.900000000000006</v>
      </c>
      <c r="I68" s="52"/>
    </row>
    <row r="69" spans="1:9" s="1" customFormat="1" ht="18" customHeight="1">
      <c r="A69" s="64"/>
      <c r="B69" s="64"/>
      <c r="C69" s="34" t="s">
        <v>46</v>
      </c>
      <c r="D69" s="16" t="s">
        <v>86</v>
      </c>
      <c r="E69" s="64"/>
      <c r="F69" s="24"/>
      <c r="G69" s="63"/>
      <c r="H69" s="64"/>
      <c r="I69" s="52"/>
    </row>
    <row r="70" spans="1:9" s="1" customFormat="1" ht="18" customHeight="1">
      <c r="A70" s="64">
        <v>200</v>
      </c>
      <c r="B70" s="64"/>
      <c r="C70" s="38"/>
      <c r="D70" s="16" t="s">
        <v>50</v>
      </c>
      <c r="E70" s="64">
        <v>150</v>
      </c>
      <c r="F70" s="24"/>
      <c r="G70" s="64">
        <v>150</v>
      </c>
      <c r="H70" s="64"/>
      <c r="I70" s="52"/>
    </row>
    <row r="71" spans="1:9" s="1" customFormat="1" ht="18" customHeight="1">
      <c r="A71" s="75">
        <v>-122</v>
      </c>
      <c r="B71" s="64"/>
      <c r="C71" s="38"/>
      <c r="D71" s="16" t="s">
        <v>51</v>
      </c>
      <c r="E71" s="75" t="s">
        <v>54</v>
      </c>
      <c r="F71" s="58"/>
      <c r="G71" s="75" t="s">
        <v>54</v>
      </c>
      <c r="H71" s="64"/>
      <c r="I71" s="52"/>
    </row>
    <row r="72" spans="1:9" s="1" customFormat="1" ht="18" customHeight="1">
      <c r="A72" s="82"/>
      <c r="B72" s="83">
        <f>SUM(A70:A71)</f>
        <v>78</v>
      </c>
      <c r="C72" s="38"/>
      <c r="D72" s="16"/>
      <c r="E72" s="64"/>
      <c r="F72" s="64">
        <f>SUM(E70:E71)</f>
        <v>150</v>
      </c>
      <c r="G72" s="63"/>
      <c r="H72" s="79">
        <f>SUM(G70:G71)</f>
        <v>150</v>
      </c>
      <c r="I72" s="52"/>
    </row>
    <row r="73" spans="1:9" s="1" customFormat="1" ht="18" customHeight="1">
      <c r="A73" s="64"/>
      <c r="B73" s="76">
        <v>0</v>
      </c>
      <c r="C73" s="34" t="s">
        <v>49</v>
      </c>
      <c r="D73" s="61" t="s">
        <v>56</v>
      </c>
      <c r="E73" s="63"/>
      <c r="F73" s="64">
        <v>700</v>
      </c>
      <c r="G73" s="63"/>
      <c r="H73" s="76" t="s">
        <v>54</v>
      </c>
      <c r="I73" s="52"/>
    </row>
    <row r="74" spans="1:9" s="1" customFormat="1" ht="18" customHeight="1">
      <c r="A74" s="75"/>
      <c r="B74" s="77">
        <v>-57.8</v>
      </c>
      <c r="C74" s="44" t="s">
        <v>52</v>
      </c>
      <c r="D74" s="19" t="s">
        <v>83</v>
      </c>
      <c r="E74" s="62" t="s">
        <v>54</v>
      </c>
      <c r="F74" s="62"/>
      <c r="G74" s="81"/>
      <c r="H74" s="84">
        <v>57.8</v>
      </c>
      <c r="I74" s="52"/>
    </row>
    <row r="75" spans="1:9" s="1" customFormat="1" ht="18" customHeight="1">
      <c r="A75" s="31"/>
      <c r="B75" s="56"/>
      <c r="C75" s="34" t="s">
        <v>92</v>
      </c>
      <c r="D75" s="69" t="s">
        <v>53</v>
      </c>
      <c r="E75" s="31"/>
      <c r="F75" s="56"/>
      <c r="G75" s="31"/>
      <c r="H75" s="56"/>
      <c r="I75" s="52"/>
    </row>
    <row r="76" spans="1:9" s="1" customFormat="1" ht="18" customHeight="1">
      <c r="A76" s="57"/>
      <c r="B76" s="72">
        <f>SUM(B64:B74)</f>
        <v>48.8</v>
      </c>
      <c r="C76" s="46"/>
      <c r="D76" s="60" t="s">
        <v>93</v>
      </c>
      <c r="E76" s="57"/>
      <c r="F76" s="25">
        <f>SUM(F63:F74)</f>
        <v>850</v>
      </c>
      <c r="G76" s="25"/>
      <c r="H76" s="72">
        <f>SUM(H64:H74)</f>
        <v>113.19999999999999</v>
      </c>
      <c r="I76" s="52"/>
    </row>
    <row r="77" spans="1:9" s="1" customFormat="1" ht="18" customHeight="1">
      <c r="A77" s="3"/>
      <c r="B77" s="3"/>
      <c r="C77" s="3"/>
      <c r="D77" s="3"/>
      <c r="E77" s="3"/>
      <c r="F77" s="3"/>
      <c r="G77" s="3"/>
      <c r="H77" s="3"/>
      <c r="I77" s="52"/>
    </row>
    <row r="78" spans="1:9" s="1" customFormat="1" ht="18" customHeight="1">
      <c r="A78" s="2"/>
      <c r="B78" s="3"/>
      <c r="C78" s="3"/>
      <c r="D78" s="3"/>
      <c r="E78" s="3"/>
      <c r="F78" s="3"/>
      <c r="G78" s="3"/>
      <c r="H78" s="3"/>
      <c r="I78" s="52"/>
    </row>
    <row r="79" spans="1:9" s="1" customFormat="1" ht="18" customHeight="1">
      <c r="A79" s="3"/>
      <c r="B79" s="3"/>
      <c r="C79" s="3"/>
      <c r="D79" s="3"/>
      <c r="E79" s="3"/>
      <c r="F79" s="3"/>
      <c r="G79" s="3"/>
      <c r="H79" s="3"/>
      <c r="I79" s="52"/>
    </row>
    <row r="80" spans="1:9" s="1" customFormat="1" ht="12.75" customHeight="1">
      <c r="A80" s="3"/>
      <c r="B80" s="3"/>
      <c r="C80" s="3"/>
      <c r="D80" s="3"/>
      <c r="E80" s="3"/>
      <c r="F80" s="3"/>
      <c r="G80" s="3"/>
      <c r="H80" s="3"/>
      <c r="I80" s="52"/>
    </row>
    <row r="81" spans="1:8" s="1" customFormat="1" ht="12.75" customHeight="1">
      <c r="A81" s="3"/>
      <c r="B81" s="3"/>
      <c r="C81" s="3"/>
      <c r="D81" s="3"/>
      <c r="E81" s="3"/>
      <c r="F81" s="3"/>
      <c r="G81" s="3"/>
      <c r="H81" s="3"/>
    </row>
    <row r="82" spans="1:8" s="1" customFormat="1">
      <c r="A82" s="3"/>
      <c r="B82" s="3"/>
      <c r="C82" s="3"/>
      <c r="D82" s="3"/>
      <c r="E82" s="3"/>
      <c r="F82" s="3"/>
      <c r="G82" s="3"/>
      <c r="H82" s="3"/>
    </row>
    <row r="83" spans="1:8" s="1" customFormat="1">
      <c r="A83" s="3"/>
      <c r="B83" s="3"/>
      <c r="C83" s="3"/>
      <c r="D83" s="3"/>
      <c r="E83" s="3"/>
      <c r="F83" s="3"/>
      <c r="G83" s="3"/>
      <c r="H83" s="3"/>
    </row>
    <row r="84" spans="1:8" s="1" customFormat="1">
      <c r="A84" s="3"/>
      <c r="B84" s="3"/>
      <c r="C84" s="3"/>
      <c r="D84" s="3"/>
      <c r="E84" s="3"/>
      <c r="F84" s="3"/>
      <c r="G84" s="3"/>
      <c r="H84" s="3"/>
    </row>
    <row r="85" spans="1:8" s="1" customFormat="1">
      <c r="A85" s="3"/>
      <c r="B85" s="3"/>
      <c r="C85" s="3"/>
      <c r="D85" s="3"/>
      <c r="E85" s="3"/>
      <c r="F85" s="3"/>
      <c r="G85" s="3"/>
      <c r="H85" s="3"/>
    </row>
    <row r="86" spans="1:8" s="1" customFormat="1">
      <c r="A86" s="3"/>
      <c r="B86" s="3"/>
      <c r="C86" s="3"/>
      <c r="D86" s="3"/>
      <c r="E86" s="3"/>
      <c r="F86" s="3"/>
      <c r="G86" s="3"/>
      <c r="H86" s="3"/>
    </row>
    <row r="87" spans="1:8" s="1" customFormat="1">
      <c r="A87" s="3"/>
      <c r="B87" s="3"/>
      <c r="C87" s="3"/>
      <c r="D87" s="3"/>
      <c r="E87" s="3"/>
      <c r="F87" s="3"/>
      <c r="G87" s="3"/>
      <c r="H87" s="3"/>
    </row>
    <row r="88" spans="1:8" s="1" customFormat="1">
      <c r="A88" s="3"/>
      <c r="B88" s="3"/>
      <c r="C88" s="3"/>
      <c r="D88" s="3"/>
      <c r="E88" s="3"/>
      <c r="F88" s="3"/>
      <c r="G88" s="3"/>
      <c r="H88" s="3"/>
    </row>
    <row r="89" spans="1:8" s="1" customFormat="1">
      <c r="A89" s="3"/>
      <c r="B89" s="3"/>
      <c r="C89" s="3"/>
      <c r="D89" s="3"/>
      <c r="E89" s="3"/>
      <c r="F89" s="3"/>
      <c r="G89" s="3"/>
      <c r="H89" s="3"/>
    </row>
    <row r="90" spans="1:8" s="1" customFormat="1">
      <c r="A90" s="3"/>
      <c r="B90" s="3"/>
      <c r="C90" s="3"/>
      <c r="D90" s="3"/>
      <c r="E90" s="3"/>
      <c r="F90" s="3"/>
      <c r="G90" s="3"/>
      <c r="H90" s="3"/>
    </row>
    <row r="91" spans="1:8" s="1" customFormat="1">
      <c r="A91" s="3"/>
      <c r="B91" s="3"/>
      <c r="C91" s="3"/>
      <c r="D91" s="3"/>
      <c r="E91" s="3"/>
      <c r="F91" s="3"/>
      <c r="G91" s="3"/>
      <c r="H91" s="3"/>
    </row>
    <row r="92" spans="1:8" s="1" customFormat="1">
      <c r="A92" s="3"/>
      <c r="B92" s="3"/>
      <c r="C92" s="3"/>
      <c r="D92" s="3"/>
      <c r="E92" s="3"/>
      <c r="F92" s="3"/>
      <c r="G92" s="3"/>
      <c r="H92" s="3"/>
    </row>
    <row r="93" spans="1:8" s="1" customFormat="1">
      <c r="A93" s="3"/>
      <c r="B93" s="3"/>
      <c r="C93" s="3"/>
      <c r="D93" s="3"/>
      <c r="E93" s="3"/>
      <c r="F93" s="3"/>
      <c r="G93" s="3"/>
      <c r="H93" s="3"/>
    </row>
    <row r="94" spans="1:8" s="1" customFormat="1">
      <c r="A94" s="3"/>
      <c r="B94" s="3"/>
      <c r="C94" s="3"/>
      <c r="D94" s="3"/>
      <c r="E94" s="3"/>
      <c r="F94" s="3"/>
      <c r="G94" s="3"/>
      <c r="H94" s="3"/>
    </row>
    <row r="95" spans="1:8" s="1" customFormat="1">
      <c r="A95" s="3"/>
      <c r="B95" s="3"/>
      <c r="C95" s="3"/>
      <c r="D95" s="3"/>
      <c r="E95" s="3"/>
      <c r="F95" s="3"/>
      <c r="G95" s="3"/>
      <c r="H95" s="3"/>
    </row>
    <row r="96" spans="1:8" s="1" customFormat="1">
      <c r="A96" s="3"/>
      <c r="B96" s="3"/>
      <c r="C96" s="3"/>
      <c r="D96" s="3"/>
      <c r="E96" s="3"/>
      <c r="F96" s="3"/>
      <c r="G96" s="3"/>
      <c r="H96" s="3"/>
    </row>
    <row r="97" spans="1:8">
      <c r="D97" s="70" t="s">
        <v>69</v>
      </c>
    </row>
    <row r="98" spans="1:8" s="1" customFormat="1">
      <c r="A98" s="3"/>
      <c r="B98" s="3"/>
      <c r="C98" s="3"/>
      <c r="D98" s="3"/>
      <c r="E98" s="3"/>
      <c r="F98" s="3"/>
      <c r="G98" s="3"/>
      <c r="H98" s="3"/>
    </row>
    <row r="99" spans="1:8" s="1" customFormat="1">
      <c r="A99" s="3"/>
      <c r="B99" s="3"/>
      <c r="C99" s="3"/>
      <c r="D99" s="3"/>
      <c r="E99" s="3"/>
      <c r="F99" s="3"/>
      <c r="G99" s="3"/>
      <c r="H99" s="3"/>
    </row>
    <row r="100" spans="1:8" s="1" customFormat="1">
      <c r="A100"/>
      <c r="B100"/>
      <c r="C100"/>
      <c r="D100"/>
      <c r="E100"/>
      <c r="F100"/>
      <c r="G100"/>
      <c r="H100"/>
    </row>
    <row r="101" spans="1:8" s="1" customFormat="1">
      <c r="A101"/>
      <c r="B101"/>
      <c r="C101"/>
      <c r="D101"/>
      <c r="E101"/>
      <c r="F101"/>
      <c r="G101"/>
      <c r="H101"/>
    </row>
    <row r="102" spans="1:8" s="1" customFormat="1">
      <c r="A102"/>
      <c r="B102"/>
      <c r="C102"/>
      <c r="D102"/>
      <c r="E102"/>
      <c r="F102"/>
      <c r="G102"/>
      <c r="H102"/>
    </row>
  </sheetData>
  <mergeCells count="8">
    <mergeCell ref="G59:H60"/>
    <mergeCell ref="E59:F60"/>
    <mergeCell ref="A60:B60"/>
    <mergeCell ref="A2:H2"/>
    <mergeCell ref="A55:H55"/>
    <mergeCell ref="A7:B7"/>
    <mergeCell ref="G6:H7"/>
    <mergeCell ref="E6:F7"/>
  </mergeCells>
  <phoneticPr fontId="0" type="noConversion"/>
  <printOptions horizontalCentered="1" gridLinesSet="0"/>
  <pageMargins left="0" right="0.55118110236220474" top="0.19685039370078741" bottom="0.39370078740157483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7"/>
  <sheetViews>
    <sheetView rightToLeft="1" workbookViewId="0">
      <selection sqref="A1:IV65536"/>
    </sheetView>
  </sheetViews>
  <sheetFormatPr defaultRowHeight="12.75"/>
  <cols>
    <col min="1" max="1" width="14.7109375" customWidth="1"/>
    <col min="2" max="2" width="43.5703125" customWidth="1"/>
    <col min="3" max="4" width="14.7109375" customWidth="1"/>
  </cols>
  <sheetData>
    <row r="3" spans="1:4" s="1" customFormat="1" ht="15" customHeight="1">
      <c r="A3" s="91" t="s">
        <v>532</v>
      </c>
      <c r="B3" s="91"/>
      <c r="C3" s="91"/>
      <c r="D3" s="91"/>
    </row>
    <row r="4" spans="1:4" s="1" customFormat="1" ht="20.25" customHeight="1">
      <c r="A4" s="92" t="s">
        <v>533</v>
      </c>
      <c r="B4" s="93"/>
      <c r="C4" s="93"/>
      <c r="D4" s="93"/>
    </row>
    <row r="5" spans="1:4" s="1" customFormat="1" ht="20.25" customHeight="1">
      <c r="A5" s="92" t="s">
        <v>315</v>
      </c>
      <c r="B5" s="93"/>
      <c r="C5" s="93"/>
      <c r="D5" s="93"/>
    </row>
    <row r="6" spans="1:4" s="1" customFormat="1" ht="15" customHeight="1">
      <c r="A6" s="94"/>
      <c r="B6" s="94"/>
      <c r="C6" s="94"/>
      <c r="D6" s="159" t="s">
        <v>98</v>
      </c>
    </row>
    <row r="7" spans="1:4" s="1" customFormat="1" ht="24" customHeight="1">
      <c r="A7" s="179" t="s">
        <v>2</v>
      </c>
      <c r="B7" s="97"/>
      <c r="C7" s="181" t="s">
        <v>88</v>
      </c>
      <c r="D7" s="48"/>
    </row>
    <row r="8" spans="1:4" s="1" customFormat="1" ht="24" customHeight="1">
      <c r="A8" s="183" t="s">
        <v>57</v>
      </c>
      <c r="B8" s="100" t="s">
        <v>3</v>
      </c>
      <c r="C8" s="184" t="s">
        <v>4</v>
      </c>
      <c r="D8" s="184" t="s">
        <v>2</v>
      </c>
    </row>
    <row r="9" spans="1:4" s="1" customFormat="1" ht="24" customHeight="1">
      <c r="A9" s="185">
        <v>2010</v>
      </c>
      <c r="B9" s="103"/>
      <c r="C9" s="187"/>
      <c r="D9" s="187"/>
    </row>
    <row r="10" spans="1:4" s="1" customFormat="1" ht="21" customHeight="1">
      <c r="A10" s="153">
        <v>7859783</v>
      </c>
      <c r="B10" s="288" t="s">
        <v>99</v>
      </c>
      <c r="C10" s="340">
        <v>332000</v>
      </c>
      <c r="D10" s="153">
        <v>5973869</v>
      </c>
    </row>
    <row r="11" spans="1:4" s="1" customFormat="1" ht="21" customHeight="1">
      <c r="A11" s="113">
        <v>50826</v>
      </c>
      <c r="B11" s="110" t="s">
        <v>100</v>
      </c>
      <c r="C11" s="296">
        <v>27000</v>
      </c>
      <c r="D11" s="113">
        <v>51956</v>
      </c>
    </row>
    <row r="12" spans="1:4" s="1" customFormat="1" ht="21" customHeight="1">
      <c r="A12" s="113">
        <v>230</v>
      </c>
      <c r="B12" s="110" t="s">
        <v>101</v>
      </c>
      <c r="C12" s="296">
        <v>5000</v>
      </c>
      <c r="D12" s="112" t="s">
        <v>54</v>
      </c>
    </row>
    <row r="13" spans="1:4" s="1" customFormat="1" ht="21" customHeight="1">
      <c r="A13" s="113">
        <v>37587</v>
      </c>
      <c r="B13" s="110" t="s">
        <v>177</v>
      </c>
      <c r="C13" s="296">
        <v>15000</v>
      </c>
      <c r="D13" s="113">
        <v>50714</v>
      </c>
    </row>
    <row r="14" spans="1:4" s="1" customFormat="1" ht="21" customHeight="1">
      <c r="A14" s="113">
        <v>70342</v>
      </c>
      <c r="B14" s="110" t="s">
        <v>102</v>
      </c>
      <c r="C14" s="296">
        <v>65000</v>
      </c>
      <c r="D14" s="113">
        <v>126057</v>
      </c>
    </row>
    <row r="15" spans="1:4" s="1" customFormat="1" ht="21" customHeight="1">
      <c r="A15" s="113">
        <v>98895</v>
      </c>
      <c r="B15" s="110" t="s">
        <v>103</v>
      </c>
      <c r="C15" s="296">
        <v>111000</v>
      </c>
      <c r="D15" s="113">
        <v>133998</v>
      </c>
    </row>
    <row r="16" spans="1:4" s="1" customFormat="1" ht="21" customHeight="1">
      <c r="A16" s="113">
        <v>1203701</v>
      </c>
      <c r="B16" s="110" t="s">
        <v>104</v>
      </c>
      <c r="C16" s="296">
        <v>186000</v>
      </c>
      <c r="D16" s="113">
        <v>687854</v>
      </c>
    </row>
    <row r="17" spans="1:4" s="1" customFormat="1" ht="21" customHeight="1">
      <c r="A17" s="113">
        <v>673119</v>
      </c>
      <c r="B17" s="110" t="s">
        <v>105</v>
      </c>
      <c r="C17" s="296">
        <v>155000</v>
      </c>
      <c r="D17" s="113">
        <v>1305444</v>
      </c>
    </row>
    <row r="18" spans="1:4" s="1" customFormat="1" ht="21" customHeight="1">
      <c r="A18" s="113">
        <v>644276</v>
      </c>
      <c r="B18" s="110" t="s">
        <v>106</v>
      </c>
      <c r="C18" s="296">
        <v>93000</v>
      </c>
      <c r="D18" s="113">
        <v>506571</v>
      </c>
    </row>
    <row r="19" spans="1:4" s="1" customFormat="1" ht="21" customHeight="1">
      <c r="A19" s="113">
        <v>188239</v>
      </c>
      <c r="B19" s="110" t="s">
        <v>107</v>
      </c>
      <c r="C19" s="296">
        <v>17000</v>
      </c>
      <c r="D19" s="113">
        <v>321998</v>
      </c>
    </row>
    <row r="20" spans="1:4" s="1" customFormat="1" ht="21" customHeight="1">
      <c r="A20" s="113">
        <v>183134</v>
      </c>
      <c r="B20" s="110" t="s">
        <v>108</v>
      </c>
      <c r="C20" s="296">
        <v>32000</v>
      </c>
      <c r="D20" s="113">
        <v>46227</v>
      </c>
    </row>
    <row r="21" spans="1:4" s="1" customFormat="1" ht="21" customHeight="1">
      <c r="A21" s="113"/>
      <c r="B21" s="110" t="s">
        <v>109</v>
      </c>
      <c r="C21" s="296"/>
      <c r="D21" s="113"/>
    </row>
    <row r="22" spans="1:4" s="1" customFormat="1" ht="21" customHeight="1">
      <c r="A22" s="113">
        <v>338821</v>
      </c>
      <c r="B22" s="110" t="s">
        <v>110</v>
      </c>
      <c r="C22" s="296">
        <v>168000</v>
      </c>
      <c r="D22" s="113">
        <v>340715</v>
      </c>
    </row>
    <row r="23" spans="1:4" s="1" customFormat="1" ht="21" customHeight="1">
      <c r="A23" s="113">
        <v>404074</v>
      </c>
      <c r="B23" s="110" t="s">
        <v>111</v>
      </c>
      <c r="C23" s="296">
        <v>70000</v>
      </c>
      <c r="D23" s="296">
        <v>276375</v>
      </c>
    </row>
    <row r="24" spans="1:4" s="1" customFormat="1" ht="21" customHeight="1">
      <c r="A24" s="113">
        <v>1005465</v>
      </c>
      <c r="B24" s="110" t="s">
        <v>112</v>
      </c>
      <c r="C24" s="296">
        <v>19000</v>
      </c>
      <c r="D24" s="113">
        <v>2335672</v>
      </c>
    </row>
    <row r="25" spans="1:4" s="1" customFormat="1" ht="21" customHeight="1">
      <c r="A25" s="113">
        <v>8143778</v>
      </c>
      <c r="B25" s="110" t="s">
        <v>113</v>
      </c>
      <c r="C25" s="296">
        <v>7293000</v>
      </c>
      <c r="D25" s="113">
        <v>8430849</v>
      </c>
    </row>
    <row r="26" spans="1:4" s="1" customFormat="1" ht="21" customHeight="1">
      <c r="A26" s="113">
        <v>3437575</v>
      </c>
      <c r="B26" s="110" t="s">
        <v>114</v>
      </c>
      <c r="C26" s="296">
        <v>1608000</v>
      </c>
      <c r="D26" s="113">
        <v>6502246</v>
      </c>
    </row>
    <row r="27" spans="1:4" s="1" customFormat="1" ht="21" customHeight="1">
      <c r="A27" s="113">
        <v>161806</v>
      </c>
      <c r="B27" s="110" t="s">
        <v>352</v>
      </c>
      <c r="C27" s="296">
        <v>52000</v>
      </c>
      <c r="D27" s="113">
        <v>219295</v>
      </c>
    </row>
    <row r="28" spans="1:4" s="1" customFormat="1" ht="21" customHeight="1">
      <c r="A28" s="113">
        <v>167424</v>
      </c>
      <c r="B28" s="110" t="s">
        <v>213</v>
      </c>
      <c r="C28" s="296">
        <v>11000</v>
      </c>
      <c r="D28" s="113">
        <v>248539</v>
      </c>
    </row>
    <row r="29" spans="1:4" s="1" customFormat="1" ht="21" customHeight="1">
      <c r="A29" s="113">
        <v>473347</v>
      </c>
      <c r="B29" s="110" t="s">
        <v>308</v>
      </c>
      <c r="C29" s="296">
        <v>161000</v>
      </c>
      <c r="D29" s="113">
        <v>1340422</v>
      </c>
    </row>
    <row r="30" spans="1:4" s="1" customFormat="1" ht="21" customHeight="1">
      <c r="A30" s="113">
        <v>739742</v>
      </c>
      <c r="B30" s="110" t="s">
        <v>534</v>
      </c>
      <c r="C30" s="296">
        <v>854000</v>
      </c>
      <c r="D30" s="113">
        <v>966062</v>
      </c>
    </row>
    <row r="31" spans="1:4" s="1" customFormat="1" ht="21" customHeight="1">
      <c r="A31" s="113">
        <v>2035692</v>
      </c>
      <c r="B31" s="110" t="s">
        <v>119</v>
      </c>
      <c r="C31" s="296">
        <v>994000</v>
      </c>
      <c r="D31" s="113">
        <v>1953502</v>
      </c>
    </row>
    <row r="32" spans="1:4" s="1" customFormat="1" ht="21" customHeight="1">
      <c r="A32" s="112" t="s">
        <v>54</v>
      </c>
      <c r="B32" s="110" t="s">
        <v>120</v>
      </c>
      <c r="C32" s="111" t="s">
        <v>54</v>
      </c>
      <c r="D32" s="296">
        <v>6300</v>
      </c>
    </row>
    <row r="33" spans="1:4" s="1" customFormat="1" ht="21" customHeight="1">
      <c r="A33" s="113">
        <v>1708981</v>
      </c>
      <c r="B33" s="110" t="s">
        <v>121</v>
      </c>
      <c r="C33" s="296">
        <v>545000</v>
      </c>
      <c r="D33" s="113">
        <v>2196907</v>
      </c>
    </row>
    <row r="34" spans="1:4" s="1" customFormat="1" ht="21" customHeight="1">
      <c r="A34" s="113">
        <v>123758</v>
      </c>
      <c r="B34" s="110" t="s">
        <v>122</v>
      </c>
      <c r="C34" s="296">
        <v>15000</v>
      </c>
      <c r="D34" s="113">
        <v>71806</v>
      </c>
    </row>
    <row r="35" spans="1:4" s="1" customFormat="1" ht="21" customHeight="1">
      <c r="A35" s="113">
        <v>46467</v>
      </c>
      <c r="B35" s="61" t="s">
        <v>175</v>
      </c>
      <c r="C35" s="296">
        <v>6000</v>
      </c>
      <c r="D35" s="113">
        <v>27789</v>
      </c>
    </row>
    <row r="36" spans="1:4" s="1" customFormat="1" ht="21" customHeight="1">
      <c r="A36" s="310">
        <v>20562</v>
      </c>
      <c r="B36" s="367" t="s">
        <v>125</v>
      </c>
      <c r="C36" s="312">
        <v>29000</v>
      </c>
      <c r="D36" s="310">
        <v>20270</v>
      </c>
    </row>
    <row r="37" spans="1:4" s="1" customFormat="1" ht="19.5" customHeight="1">
      <c r="A37" s="293"/>
      <c r="B37" s="293"/>
      <c r="C37" s="293"/>
      <c r="D37" s="293"/>
    </row>
    <row r="38" spans="1:4" s="1" customFormat="1" ht="19.5" customHeight="1">
      <c r="A38"/>
      <c r="B38" s="158" t="s">
        <v>535</v>
      </c>
      <c r="C38"/>
      <c r="D38"/>
    </row>
    <row r="39" spans="1:4" s="1" customFormat="1" ht="19.5" customHeight="1">
      <c r="A39"/>
      <c r="B39"/>
      <c r="C39"/>
      <c r="D39"/>
    </row>
    <row r="40" spans="1:4" s="1" customFormat="1" ht="16.5" customHeight="1">
      <c r="A40"/>
      <c r="B40"/>
      <c r="C40"/>
      <c r="D40"/>
    </row>
    <row r="41" spans="1:4" s="1" customFormat="1" ht="16.5" customHeight="1">
      <c r="A41"/>
      <c r="B41"/>
      <c r="C41"/>
      <c r="D41"/>
    </row>
    <row r="42" spans="1:4" s="1" customFormat="1" ht="16.5" customHeight="1">
      <c r="A42"/>
      <c r="B42" s="70"/>
      <c r="C42"/>
      <c r="D42"/>
    </row>
    <row r="43" spans="1:4" s="1" customFormat="1" ht="16.5" customHeight="1">
      <c r="A43"/>
      <c r="B43"/>
      <c r="C43"/>
      <c r="D43"/>
    </row>
    <row r="44" spans="1:4" s="1" customFormat="1" ht="16.5" customHeight="1">
      <c r="A44" s="91" t="s">
        <v>536</v>
      </c>
      <c r="B44" s="91"/>
      <c r="C44" s="91"/>
      <c r="D44" s="91"/>
    </row>
    <row r="45" spans="1:4" s="1" customFormat="1" ht="20.25" customHeight="1">
      <c r="A45" s="92" t="s">
        <v>533</v>
      </c>
      <c r="B45" s="368"/>
      <c r="C45" s="368"/>
      <c r="D45" s="368"/>
    </row>
    <row r="46" spans="1:4" s="1" customFormat="1" ht="20.25" customHeight="1">
      <c r="A46" s="92" t="s">
        <v>315</v>
      </c>
      <c r="B46" s="368"/>
      <c r="C46" s="368"/>
      <c r="D46" s="368"/>
    </row>
    <row r="47" spans="1:4" s="1" customFormat="1" ht="15" customHeight="1">
      <c r="A47" s="94"/>
      <c r="B47" s="94"/>
      <c r="C47" s="94"/>
      <c r="D47" s="159" t="s">
        <v>98</v>
      </c>
    </row>
    <row r="48" spans="1:4" s="1" customFormat="1" ht="24" customHeight="1">
      <c r="A48" s="179" t="s">
        <v>2</v>
      </c>
      <c r="B48" s="97"/>
      <c r="C48" s="181" t="s">
        <v>88</v>
      </c>
      <c r="D48" s="48"/>
    </row>
    <row r="49" spans="1:4" s="1" customFormat="1" ht="24" customHeight="1">
      <c r="A49" s="183" t="s">
        <v>57</v>
      </c>
      <c r="B49" s="100" t="s">
        <v>3</v>
      </c>
      <c r="C49" s="184" t="s">
        <v>4</v>
      </c>
      <c r="D49" s="184" t="s">
        <v>2</v>
      </c>
    </row>
    <row r="50" spans="1:4" s="1" customFormat="1" ht="24" customHeight="1">
      <c r="A50" s="314">
        <v>2010</v>
      </c>
      <c r="B50" s="127"/>
      <c r="C50" s="187"/>
      <c r="D50" s="187"/>
    </row>
    <row r="51" spans="1:4" s="1" customFormat="1" ht="20.25" customHeight="1">
      <c r="A51" s="113">
        <v>174532</v>
      </c>
      <c r="B51" s="110" t="s">
        <v>126</v>
      </c>
      <c r="C51" s="296">
        <v>7000</v>
      </c>
      <c r="D51" s="113">
        <v>134086</v>
      </c>
    </row>
    <row r="52" spans="1:4" s="1" customFormat="1" ht="20.25" customHeight="1">
      <c r="A52" s="113">
        <v>66380</v>
      </c>
      <c r="B52" s="61" t="s">
        <v>537</v>
      </c>
      <c r="C52" s="296">
        <v>3000</v>
      </c>
      <c r="D52" s="113">
        <v>34513</v>
      </c>
    </row>
    <row r="53" spans="1:4" s="1" customFormat="1" ht="20.25" customHeight="1">
      <c r="A53" s="113">
        <v>5639830</v>
      </c>
      <c r="B53" s="110" t="s">
        <v>128</v>
      </c>
      <c r="C53" s="296">
        <v>2798000</v>
      </c>
      <c r="D53" s="113">
        <v>7587242</v>
      </c>
    </row>
    <row r="54" spans="1:4" s="1" customFormat="1" ht="20.25" customHeight="1">
      <c r="A54" s="113">
        <v>1038310</v>
      </c>
      <c r="B54" s="110" t="s">
        <v>129</v>
      </c>
      <c r="C54" s="296">
        <v>872000</v>
      </c>
      <c r="D54" s="113">
        <v>2764000</v>
      </c>
    </row>
    <row r="55" spans="1:4" s="1" customFormat="1" ht="20.25" customHeight="1">
      <c r="A55" s="113">
        <v>263086</v>
      </c>
      <c r="B55" s="110" t="s">
        <v>131</v>
      </c>
      <c r="C55" s="296">
        <v>27000</v>
      </c>
      <c r="D55" s="113">
        <v>255869</v>
      </c>
    </row>
    <row r="56" spans="1:4" s="1" customFormat="1" ht="20.25" customHeight="1">
      <c r="A56" s="113">
        <v>38264</v>
      </c>
      <c r="B56" s="110" t="s">
        <v>132</v>
      </c>
      <c r="C56" s="111" t="s">
        <v>54</v>
      </c>
      <c r="D56" s="112" t="s">
        <v>54</v>
      </c>
    </row>
    <row r="57" spans="1:4" s="1" customFormat="1" ht="20.25" customHeight="1">
      <c r="A57" s="113">
        <v>650355</v>
      </c>
      <c r="B57" s="110" t="s">
        <v>191</v>
      </c>
      <c r="C57" s="296">
        <v>163000</v>
      </c>
      <c r="D57" s="113">
        <v>1344326</v>
      </c>
    </row>
    <row r="58" spans="1:4" s="1" customFormat="1" ht="20.25" customHeight="1">
      <c r="A58" s="113">
        <v>697800</v>
      </c>
      <c r="B58" s="110" t="s">
        <v>139</v>
      </c>
      <c r="C58" s="296">
        <v>495000</v>
      </c>
      <c r="D58" s="113">
        <v>734665</v>
      </c>
    </row>
    <row r="59" spans="1:4" s="1" customFormat="1" ht="20.25" customHeight="1">
      <c r="A59" s="113">
        <v>64000</v>
      </c>
      <c r="B59" s="110" t="s">
        <v>140</v>
      </c>
      <c r="C59" s="296">
        <v>64000</v>
      </c>
      <c r="D59" s="113">
        <v>177990</v>
      </c>
    </row>
    <row r="60" spans="1:4" s="1" customFormat="1" ht="20.25" customHeight="1">
      <c r="A60" s="113">
        <v>764652</v>
      </c>
      <c r="B60" s="110" t="s">
        <v>183</v>
      </c>
      <c r="C60" s="296">
        <v>24000</v>
      </c>
      <c r="D60" s="113">
        <v>423438</v>
      </c>
    </row>
    <row r="61" spans="1:4" s="1" customFormat="1" ht="20.25" customHeight="1">
      <c r="A61" s="113">
        <v>183092</v>
      </c>
      <c r="B61" s="110" t="s">
        <v>144</v>
      </c>
      <c r="C61" s="296">
        <v>104000</v>
      </c>
      <c r="D61" s="296">
        <v>389884</v>
      </c>
    </row>
    <row r="62" spans="1:4" s="1" customFormat="1" ht="20.25" customHeight="1">
      <c r="A62" s="113">
        <v>5427527</v>
      </c>
      <c r="B62" s="110" t="s">
        <v>321</v>
      </c>
      <c r="C62" s="296">
        <v>1345000</v>
      </c>
      <c r="D62" s="296">
        <v>2361203</v>
      </c>
    </row>
    <row r="63" spans="1:4" s="1" customFormat="1" ht="20.25" customHeight="1">
      <c r="A63" s="113">
        <v>54956</v>
      </c>
      <c r="B63" s="110" t="s">
        <v>538</v>
      </c>
      <c r="C63" s="296">
        <v>52000</v>
      </c>
      <c r="D63" s="296">
        <v>54248</v>
      </c>
    </row>
    <row r="64" spans="1:4" s="1" customFormat="1" ht="20.25" customHeight="1">
      <c r="A64" s="112" t="s">
        <v>54</v>
      </c>
      <c r="B64" s="110" t="s">
        <v>322</v>
      </c>
      <c r="C64" s="111" t="s">
        <v>54</v>
      </c>
      <c r="D64" s="296">
        <v>254999</v>
      </c>
    </row>
    <row r="65" spans="1:4" s="1" customFormat="1" ht="20.25" customHeight="1">
      <c r="A65" s="113">
        <v>124392</v>
      </c>
      <c r="B65" s="110" t="s">
        <v>323</v>
      </c>
      <c r="C65" s="111" t="s">
        <v>54</v>
      </c>
      <c r="D65" s="296">
        <v>307445</v>
      </c>
    </row>
    <row r="66" spans="1:4" s="1" customFormat="1" ht="20.25" customHeight="1">
      <c r="A66" s="113">
        <v>820</v>
      </c>
      <c r="B66" s="110" t="s">
        <v>148</v>
      </c>
      <c r="C66" s="296">
        <v>2000</v>
      </c>
      <c r="D66" s="296">
        <v>1057</v>
      </c>
    </row>
    <row r="67" spans="1:4" s="1" customFormat="1" ht="20.25" customHeight="1">
      <c r="A67" s="113">
        <v>1281136</v>
      </c>
      <c r="B67" s="110" t="s">
        <v>149</v>
      </c>
      <c r="C67" s="296">
        <v>1033000</v>
      </c>
      <c r="D67" s="296">
        <v>2009657</v>
      </c>
    </row>
    <row r="68" spans="1:4" s="1" customFormat="1" ht="20.25" customHeight="1">
      <c r="A68" s="113">
        <v>158712</v>
      </c>
      <c r="B68" s="110" t="s">
        <v>539</v>
      </c>
      <c r="C68" s="296">
        <v>8000</v>
      </c>
      <c r="D68" s="296">
        <v>169419</v>
      </c>
    </row>
    <row r="69" spans="1:4" s="1" customFormat="1" ht="20.25" customHeight="1">
      <c r="A69" s="113">
        <v>414029</v>
      </c>
      <c r="B69" s="110" t="s">
        <v>151</v>
      </c>
      <c r="C69" s="296">
        <v>140000</v>
      </c>
      <c r="D69" s="296">
        <v>294884</v>
      </c>
    </row>
    <row r="70" spans="1:4" s="1" customFormat="1" ht="20.25" customHeight="1">
      <c r="A70" s="113">
        <v>1626333</v>
      </c>
      <c r="B70" s="110" t="s">
        <v>208</v>
      </c>
      <c r="C70" s="111" t="s">
        <v>54</v>
      </c>
      <c r="D70" s="111" t="s">
        <v>54</v>
      </c>
    </row>
    <row r="71" spans="1:4" s="1" customFormat="1" ht="20.25" customHeight="1">
      <c r="A71" s="112" t="s">
        <v>54</v>
      </c>
      <c r="B71" s="110" t="s">
        <v>329</v>
      </c>
      <c r="C71" s="111" t="s">
        <v>54</v>
      </c>
      <c r="D71" s="296">
        <v>464950</v>
      </c>
    </row>
    <row r="72" spans="1:4" s="1" customFormat="1" ht="20.25" customHeight="1">
      <c r="A72" s="113">
        <v>22635</v>
      </c>
      <c r="B72" s="110" t="s">
        <v>327</v>
      </c>
      <c r="C72" s="111" t="s">
        <v>54</v>
      </c>
      <c r="D72" s="112" t="s">
        <v>54</v>
      </c>
    </row>
    <row r="73" spans="1:4" s="1" customFormat="1" ht="24" customHeight="1">
      <c r="A73" s="307">
        <f>SUM(A10:A36,A51:A72)</f>
        <v>48508465</v>
      </c>
      <c r="B73" s="209" t="s">
        <v>540</v>
      </c>
      <c r="C73" s="307">
        <f>SUM(C10:C36,C51:C72)</f>
        <v>20000000</v>
      </c>
      <c r="D73" s="307">
        <f>SUM(D10:D36,D51:D72)</f>
        <v>53905312</v>
      </c>
    </row>
    <row r="74" spans="1:4" s="1" customFormat="1" ht="21.75" customHeight="1">
      <c r="A74" s="369"/>
      <c r="B74" s="369"/>
      <c r="C74" s="369"/>
      <c r="D74" s="369"/>
    </row>
    <row r="75" spans="1:4" s="1" customFormat="1" ht="18" customHeight="1">
      <c r="A75" s="370" t="s">
        <v>541</v>
      </c>
      <c r="B75" s="371"/>
      <c r="C75" s="371"/>
      <c r="D75" s="371"/>
    </row>
    <row r="76" spans="1:4" s="1" customFormat="1" ht="18" customHeight="1"/>
    <row r="77" spans="1:4" s="1" customFormat="1" ht="18" customHeight="1">
      <c r="A77" s="135"/>
      <c r="B77" s="135"/>
      <c r="C77" s="135"/>
      <c r="D77" s="135"/>
    </row>
    <row r="78" spans="1:4" s="1" customFormat="1"/>
    <row r="79" spans="1:4" s="1" customFormat="1"/>
    <row r="80" spans="1:4" s="1" customFormat="1"/>
    <row r="81" spans="2:2" s="1" customFormat="1"/>
    <row r="82" spans="2:2" s="1" customFormat="1"/>
    <row r="83" spans="2:2" s="1" customFormat="1"/>
    <row r="84" spans="2:2" s="1" customFormat="1"/>
    <row r="85" spans="2:2" s="1" customFormat="1"/>
    <row r="86" spans="2:2" s="1" customFormat="1"/>
    <row r="87" spans="2:2" s="1" customFormat="1"/>
    <row r="88" spans="2:2" s="1" customFormat="1"/>
    <row r="89" spans="2:2" s="1" customFormat="1"/>
    <row r="90" spans="2:2" s="1" customFormat="1"/>
    <row r="91" spans="2:2" s="1" customFormat="1" ht="17.25" customHeight="1">
      <c r="B91" s="166"/>
    </row>
    <row r="92" spans="2:2" s="1" customFormat="1"/>
    <row r="93" spans="2:2" s="1" customFormat="1"/>
    <row r="94" spans="2:2" s="1" customFormat="1"/>
    <row r="95" spans="2:2" s="1" customFormat="1"/>
    <row r="96" spans="2:2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</sheetData>
  <mergeCells count="10">
    <mergeCell ref="A74:D74"/>
    <mergeCell ref="A75:D75"/>
    <mergeCell ref="A77:D77"/>
    <mergeCell ref="A3:D3"/>
    <mergeCell ref="C8:C9"/>
    <mergeCell ref="D8:D9"/>
    <mergeCell ref="A37:D37"/>
    <mergeCell ref="A44:D44"/>
    <mergeCell ref="C49:C50"/>
    <mergeCell ref="D49:D5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rightToLeft="1" workbookViewId="0">
      <selection sqref="A1:IV65536"/>
    </sheetView>
  </sheetViews>
  <sheetFormatPr defaultRowHeight="12.75"/>
  <cols>
    <col min="1" max="1" width="14.7109375" customWidth="1"/>
    <col min="2" max="2" width="5.140625" customWidth="1"/>
    <col min="3" max="3" width="51.5703125" customWidth="1"/>
    <col min="4" max="5" width="14.7109375" customWidth="1"/>
    <col min="6" max="7" width="9.7109375" bestFit="1" customWidth="1"/>
  </cols>
  <sheetData>
    <row r="1" spans="1:7" s="1" customFormat="1" ht="22.5" customHeight="1">
      <c r="A1" s="372" t="s">
        <v>542</v>
      </c>
      <c r="B1" s="372"/>
      <c r="C1" s="372"/>
      <c r="D1" s="372"/>
      <c r="E1" s="372"/>
    </row>
    <row r="2" spans="1:7" s="1" customFormat="1" ht="16.5" customHeight="1">
      <c r="A2" s="373" t="s">
        <v>543</v>
      </c>
      <c r="B2" s="136"/>
      <c r="C2" s="136"/>
      <c r="D2" s="136"/>
      <c r="E2" s="136"/>
    </row>
    <row r="3" spans="1:7" s="1" customFormat="1" ht="16.5" customHeight="1">
      <c r="A3" s="373" t="s">
        <v>282</v>
      </c>
      <c r="B3" s="136"/>
      <c r="C3" s="136"/>
      <c r="D3" s="136"/>
      <c r="E3" s="136"/>
    </row>
    <row r="4" spans="1:7" s="1" customFormat="1" ht="16.5" customHeight="1">
      <c r="A4" s="94"/>
      <c r="B4" s="137"/>
      <c r="C4" s="94"/>
      <c r="D4" s="94"/>
      <c r="E4" s="374" t="s">
        <v>98</v>
      </c>
    </row>
    <row r="5" spans="1:7" s="1" customFormat="1" ht="18.75" customHeight="1">
      <c r="A5" s="375" t="s">
        <v>2</v>
      </c>
      <c r="B5" s="376"/>
      <c r="C5" s="139"/>
      <c r="D5" s="377" t="s">
        <v>88</v>
      </c>
      <c r="E5" s="378"/>
    </row>
    <row r="6" spans="1:7" s="1" customFormat="1" ht="16.5" customHeight="1">
      <c r="A6" s="379" t="s">
        <v>57</v>
      </c>
      <c r="B6" s="380" t="s">
        <v>3</v>
      </c>
      <c r="C6" s="381"/>
      <c r="D6" s="382" t="s">
        <v>4</v>
      </c>
      <c r="E6" s="382" t="s">
        <v>2</v>
      </c>
    </row>
    <row r="7" spans="1:7" s="1" customFormat="1" ht="16.5" customHeight="1">
      <c r="A7" s="383">
        <v>2010</v>
      </c>
      <c r="B7" s="384"/>
      <c r="C7" s="143"/>
      <c r="D7" s="385"/>
      <c r="E7" s="385"/>
    </row>
    <row r="8" spans="1:7" s="1" customFormat="1" ht="18" customHeight="1">
      <c r="A8" s="386"/>
      <c r="B8" s="387" t="s">
        <v>7</v>
      </c>
      <c r="C8" s="388" t="s">
        <v>173</v>
      </c>
      <c r="D8" s="386"/>
      <c r="E8" s="386"/>
    </row>
    <row r="9" spans="1:7" s="1" customFormat="1" ht="15.75" customHeight="1">
      <c r="A9" s="389">
        <v>4895801</v>
      </c>
      <c r="B9" s="36"/>
      <c r="C9" s="390" t="s">
        <v>99</v>
      </c>
      <c r="D9" s="389">
        <v>198000</v>
      </c>
      <c r="E9" s="389">
        <v>1642330</v>
      </c>
      <c r="G9" s="155"/>
    </row>
    <row r="10" spans="1:7" s="1" customFormat="1" ht="15.75" customHeight="1">
      <c r="A10" s="389">
        <v>50826</v>
      </c>
      <c r="B10" s="36"/>
      <c r="C10" s="390" t="s">
        <v>100</v>
      </c>
      <c r="D10" s="389">
        <v>27000</v>
      </c>
      <c r="E10" s="389">
        <v>51956</v>
      </c>
    </row>
    <row r="11" spans="1:7" s="1" customFormat="1" ht="15.75" customHeight="1">
      <c r="A11" s="389">
        <v>230</v>
      </c>
      <c r="B11" s="36"/>
      <c r="C11" s="390" t="s">
        <v>101</v>
      </c>
      <c r="D11" s="389">
        <v>5000</v>
      </c>
      <c r="E11" s="112" t="s">
        <v>54</v>
      </c>
    </row>
    <row r="12" spans="1:7" s="1" customFormat="1" ht="15.75" customHeight="1">
      <c r="A12" s="389">
        <v>37587</v>
      </c>
      <c r="B12" s="36"/>
      <c r="C12" s="390" t="s">
        <v>177</v>
      </c>
      <c r="D12" s="389">
        <v>15000</v>
      </c>
      <c r="E12" s="389">
        <v>50714</v>
      </c>
    </row>
    <row r="13" spans="1:7" s="1" customFormat="1" ht="15.75" customHeight="1">
      <c r="A13" s="389">
        <v>70342</v>
      </c>
      <c r="B13" s="36"/>
      <c r="C13" s="390" t="s">
        <v>102</v>
      </c>
      <c r="D13" s="389">
        <v>65000</v>
      </c>
      <c r="E13" s="389">
        <v>126057</v>
      </c>
    </row>
    <row r="14" spans="1:7" s="1" customFormat="1" ht="15.75" customHeight="1">
      <c r="A14" s="389">
        <v>98895</v>
      </c>
      <c r="B14" s="36"/>
      <c r="C14" s="390" t="s">
        <v>103</v>
      </c>
      <c r="D14" s="389">
        <v>111000</v>
      </c>
      <c r="E14" s="389">
        <v>133998</v>
      </c>
    </row>
    <row r="15" spans="1:7" s="1" customFormat="1" ht="15.75" customHeight="1">
      <c r="A15" s="389">
        <v>1202642</v>
      </c>
      <c r="B15" s="36"/>
      <c r="C15" s="390" t="s">
        <v>104</v>
      </c>
      <c r="D15" s="389">
        <v>184000</v>
      </c>
      <c r="E15" s="389">
        <v>687714</v>
      </c>
      <c r="G15" s="155"/>
    </row>
    <row r="16" spans="1:7" s="1" customFormat="1" ht="15.75" customHeight="1">
      <c r="A16" s="112" t="s">
        <v>54</v>
      </c>
      <c r="B16" s="36"/>
      <c r="C16" s="390" t="s">
        <v>120</v>
      </c>
      <c r="D16" s="112" t="s">
        <v>54</v>
      </c>
      <c r="E16" s="389">
        <v>6300</v>
      </c>
    </row>
    <row r="17" spans="1:7" s="1" customFormat="1" ht="15.75" customHeight="1">
      <c r="A17" s="389">
        <v>46467</v>
      </c>
      <c r="B17" s="36"/>
      <c r="C17" s="391" t="s">
        <v>175</v>
      </c>
      <c r="D17" s="389">
        <v>6000</v>
      </c>
      <c r="E17" s="389">
        <v>27788</v>
      </c>
    </row>
    <row r="18" spans="1:7" s="1" customFormat="1" ht="15.75" customHeight="1">
      <c r="A18" s="389">
        <v>20562</v>
      </c>
      <c r="B18" s="36"/>
      <c r="C18" s="390" t="s">
        <v>125</v>
      </c>
      <c r="D18" s="389">
        <v>29000</v>
      </c>
      <c r="E18" s="389">
        <v>20270</v>
      </c>
    </row>
    <row r="19" spans="1:7" s="1" customFormat="1" ht="15.75" customHeight="1">
      <c r="A19" s="389">
        <v>1038310</v>
      </c>
      <c r="B19" s="36"/>
      <c r="C19" s="390" t="s">
        <v>176</v>
      </c>
      <c r="D19" s="389">
        <v>872000</v>
      </c>
      <c r="E19" s="389">
        <v>2764000</v>
      </c>
    </row>
    <row r="20" spans="1:7" s="1" customFormat="1" ht="15.75" customHeight="1">
      <c r="A20" s="389">
        <v>64000</v>
      </c>
      <c r="B20" s="36"/>
      <c r="C20" s="390" t="s">
        <v>140</v>
      </c>
      <c r="D20" s="389">
        <v>64000</v>
      </c>
      <c r="E20" s="389">
        <v>177990</v>
      </c>
    </row>
    <row r="21" spans="1:7" s="1" customFormat="1" ht="15.75" customHeight="1">
      <c r="A21" s="389">
        <v>5427527</v>
      </c>
      <c r="B21" s="36"/>
      <c r="C21" s="390" t="s">
        <v>321</v>
      </c>
      <c r="D21" s="389">
        <v>1345000</v>
      </c>
      <c r="E21" s="389">
        <v>2361203</v>
      </c>
    </row>
    <row r="22" spans="1:7" s="1" customFormat="1" ht="15.75" customHeight="1">
      <c r="A22" s="389">
        <v>158712</v>
      </c>
      <c r="B22" s="36"/>
      <c r="C22" s="390" t="s">
        <v>150</v>
      </c>
      <c r="D22" s="389">
        <v>8000</v>
      </c>
      <c r="E22" s="389">
        <v>169419</v>
      </c>
    </row>
    <row r="23" spans="1:7" s="1" customFormat="1" ht="15.75" customHeight="1">
      <c r="A23" s="112" t="s">
        <v>54</v>
      </c>
      <c r="B23" s="36"/>
      <c r="C23" s="390" t="s">
        <v>329</v>
      </c>
      <c r="D23" s="112" t="s">
        <v>54</v>
      </c>
      <c r="E23" s="389">
        <v>464950</v>
      </c>
    </row>
    <row r="24" spans="1:7" s="1" customFormat="1" ht="19.5" customHeight="1">
      <c r="A24" s="392">
        <f>SUM(A9:A23)</f>
        <v>13111901</v>
      </c>
      <c r="B24" s="154"/>
      <c r="C24" s="393" t="s">
        <v>179</v>
      </c>
      <c r="D24" s="392">
        <f>SUM(D9:D23)</f>
        <v>2929000</v>
      </c>
      <c r="E24" s="392">
        <f>SUM(E9:E23)</f>
        <v>8684689</v>
      </c>
    </row>
    <row r="25" spans="1:7" s="1" customFormat="1" ht="18" customHeight="1">
      <c r="A25" s="394"/>
      <c r="B25" s="395" t="s">
        <v>9</v>
      </c>
      <c r="C25" s="388" t="s">
        <v>182</v>
      </c>
      <c r="D25" s="394"/>
      <c r="E25" s="394"/>
    </row>
    <row r="26" spans="1:7" s="1" customFormat="1" ht="16.5" customHeight="1">
      <c r="A26" s="389">
        <v>12200</v>
      </c>
      <c r="B26" s="395"/>
      <c r="C26" s="390" t="s">
        <v>544</v>
      </c>
      <c r="D26" s="389">
        <v>6000</v>
      </c>
      <c r="E26" s="389">
        <v>48630</v>
      </c>
      <c r="F26" s="155"/>
      <c r="G26" s="155"/>
    </row>
    <row r="27" spans="1:7" s="1" customFormat="1" ht="16.5" customHeight="1">
      <c r="A27" s="389">
        <v>673119</v>
      </c>
      <c r="B27" s="36"/>
      <c r="C27" s="390" t="s">
        <v>105</v>
      </c>
      <c r="D27" s="389">
        <v>155000</v>
      </c>
      <c r="E27" s="389">
        <v>1305444</v>
      </c>
    </row>
    <row r="28" spans="1:7" s="1" customFormat="1" ht="16.5" customHeight="1">
      <c r="A28" s="389">
        <v>863971</v>
      </c>
      <c r="B28" s="36"/>
      <c r="C28" s="390" t="s">
        <v>112</v>
      </c>
      <c r="D28" s="389">
        <v>19000</v>
      </c>
      <c r="E28" s="389">
        <v>2226141</v>
      </c>
      <c r="G28" s="155"/>
    </row>
    <row r="29" spans="1:7" s="1" customFormat="1" ht="16.5" customHeight="1">
      <c r="A29" s="389">
        <v>123758</v>
      </c>
      <c r="B29" s="36"/>
      <c r="C29" s="390" t="s">
        <v>122</v>
      </c>
      <c r="D29" s="389">
        <v>15000</v>
      </c>
      <c r="E29" s="389">
        <v>71806</v>
      </c>
    </row>
    <row r="30" spans="1:7" s="1" customFormat="1" ht="16.5" customHeight="1">
      <c r="A30" s="389">
        <v>764652</v>
      </c>
      <c r="B30" s="36"/>
      <c r="C30" s="390" t="s">
        <v>142</v>
      </c>
      <c r="D30" s="389">
        <v>24000</v>
      </c>
      <c r="E30" s="389">
        <v>423438</v>
      </c>
    </row>
    <row r="31" spans="1:7" s="1" customFormat="1" ht="19.5" customHeight="1">
      <c r="A31" s="392">
        <f>SUM(A26:A30)</f>
        <v>2437700</v>
      </c>
      <c r="B31" s="154"/>
      <c r="C31" s="393" t="s">
        <v>184</v>
      </c>
      <c r="D31" s="392">
        <f>SUM(D26:D30)</f>
        <v>219000</v>
      </c>
      <c r="E31" s="392">
        <f>SUM(E26:E30)</f>
        <v>4075459</v>
      </c>
    </row>
    <row r="32" spans="1:7" s="1" customFormat="1" ht="18" customHeight="1">
      <c r="A32" s="394"/>
      <c r="B32" s="395" t="s">
        <v>10</v>
      </c>
      <c r="C32" s="388" t="s">
        <v>188</v>
      </c>
      <c r="D32" s="394"/>
      <c r="E32" s="394"/>
    </row>
    <row r="33" spans="1:7" s="1" customFormat="1" ht="15.75" customHeight="1">
      <c r="A33" s="396">
        <v>1059</v>
      </c>
      <c r="B33" s="397"/>
      <c r="C33" s="390" t="s">
        <v>545</v>
      </c>
      <c r="D33" s="396">
        <v>2000</v>
      </c>
      <c r="E33" s="396">
        <v>140</v>
      </c>
    </row>
    <row r="34" spans="1:7" s="1" customFormat="1" ht="15.75" customHeight="1">
      <c r="A34" s="396">
        <v>141494</v>
      </c>
      <c r="B34" s="397"/>
      <c r="C34" s="390" t="s">
        <v>189</v>
      </c>
      <c r="D34" s="112" t="s">
        <v>54</v>
      </c>
      <c r="E34" s="396">
        <v>109531</v>
      </c>
    </row>
    <row r="35" spans="1:7" s="1" customFormat="1" ht="15.75" customHeight="1">
      <c r="A35" s="396">
        <v>159098</v>
      </c>
      <c r="B35" s="397"/>
      <c r="C35" s="390" t="s">
        <v>190</v>
      </c>
      <c r="D35" s="396">
        <v>195000</v>
      </c>
      <c r="E35" s="396">
        <v>235960</v>
      </c>
      <c r="G35" s="155"/>
    </row>
    <row r="36" spans="1:7" s="1" customFormat="1" ht="15.75" customHeight="1">
      <c r="A36" s="396">
        <v>3427593</v>
      </c>
      <c r="B36" s="36"/>
      <c r="C36" s="398" t="s">
        <v>114</v>
      </c>
      <c r="D36" s="396">
        <v>1583000</v>
      </c>
      <c r="E36" s="396">
        <v>6479147</v>
      </c>
      <c r="G36" s="155"/>
    </row>
    <row r="37" spans="1:7" s="1" customFormat="1" ht="15.75" customHeight="1">
      <c r="A37" s="396">
        <v>5639830</v>
      </c>
      <c r="B37" s="36"/>
      <c r="C37" s="398" t="s">
        <v>128</v>
      </c>
      <c r="D37" s="396">
        <v>2798000</v>
      </c>
      <c r="E37" s="396">
        <v>7587242</v>
      </c>
    </row>
    <row r="38" spans="1:7" s="1" customFormat="1" ht="15.75" customHeight="1">
      <c r="A38" s="396">
        <v>38264</v>
      </c>
      <c r="B38" s="36"/>
      <c r="C38" s="390" t="s">
        <v>132</v>
      </c>
      <c r="D38" s="112" t="s">
        <v>54</v>
      </c>
      <c r="E38" s="112" t="s">
        <v>54</v>
      </c>
    </row>
    <row r="39" spans="1:7" s="1" customFormat="1" ht="15.75" customHeight="1">
      <c r="A39" s="396">
        <v>650355</v>
      </c>
      <c r="B39" s="36"/>
      <c r="C39" s="390" t="s">
        <v>191</v>
      </c>
      <c r="D39" s="396">
        <v>163000</v>
      </c>
      <c r="E39" s="396">
        <v>1344326</v>
      </c>
    </row>
    <row r="40" spans="1:7" s="1" customFormat="1" ht="15.75" customHeight="1">
      <c r="A40" s="396">
        <v>91657</v>
      </c>
      <c r="B40" s="36"/>
      <c r="C40" s="390" t="s">
        <v>342</v>
      </c>
      <c r="D40" s="396">
        <v>35000</v>
      </c>
      <c r="E40" s="396">
        <v>49322</v>
      </c>
      <c r="G40" s="155"/>
    </row>
    <row r="41" spans="1:7" s="1" customFormat="1" ht="15.75" customHeight="1">
      <c r="A41" s="396">
        <v>9968</v>
      </c>
      <c r="B41" s="36"/>
      <c r="C41" s="390" t="s">
        <v>343</v>
      </c>
      <c r="D41" s="389">
        <v>12000</v>
      </c>
      <c r="E41" s="396">
        <v>14525</v>
      </c>
      <c r="G41" s="155"/>
    </row>
    <row r="42" spans="1:7" s="1" customFormat="1" ht="15.75" customHeight="1">
      <c r="A42" s="112" t="s">
        <v>54</v>
      </c>
      <c r="B42" s="36"/>
      <c r="C42" s="390" t="s">
        <v>322</v>
      </c>
      <c r="D42" s="112" t="s">
        <v>54</v>
      </c>
      <c r="E42" s="389">
        <v>254999</v>
      </c>
    </row>
    <row r="43" spans="1:7" s="1" customFormat="1" ht="15.75" customHeight="1">
      <c r="A43" s="396">
        <v>124392</v>
      </c>
      <c r="B43" s="36"/>
      <c r="C43" s="390" t="s">
        <v>323</v>
      </c>
      <c r="D43" s="112" t="s">
        <v>54</v>
      </c>
      <c r="E43" s="396">
        <v>307445</v>
      </c>
    </row>
    <row r="44" spans="1:7" s="1" customFormat="1" ht="15.75" customHeight="1">
      <c r="A44" s="396">
        <v>820</v>
      </c>
      <c r="B44" s="36"/>
      <c r="C44" s="390" t="s">
        <v>148</v>
      </c>
      <c r="D44" s="396">
        <v>2000</v>
      </c>
      <c r="E44" s="396">
        <v>1058</v>
      </c>
    </row>
    <row r="45" spans="1:7" s="1" customFormat="1" ht="15.75" customHeight="1">
      <c r="A45" s="396">
        <v>624929</v>
      </c>
      <c r="B45" s="36"/>
      <c r="C45" s="390" t="s">
        <v>546</v>
      </c>
      <c r="D45" s="396">
        <v>712000</v>
      </c>
      <c r="E45" s="396">
        <v>725692</v>
      </c>
      <c r="G45" s="155"/>
    </row>
    <row r="46" spans="1:7" s="1" customFormat="1" ht="17.25" customHeight="1">
      <c r="A46" s="399">
        <f>SUM(A33:A45)</f>
        <v>10909459</v>
      </c>
      <c r="B46" s="154"/>
      <c r="C46" s="400" t="s">
        <v>196</v>
      </c>
      <c r="D46" s="401">
        <f>SUM(D33:D45)</f>
        <v>5502000</v>
      </c>
      <c r="E46" s="402">
        <f>SUM(E33:E45)</f>
        <v>17109387</v>
      </c>
    </row>
    <row r="47" spans="1:7" s="1" customFormat="1" ht="17.25" customHeight="1">
      <c r="A47" s="403"/>
      <c r="B47" s="32"/>
      <c r="C47" s="404"/>
      <c r="D47" s="405"/>
      <c r="E47" s="406"/>
    </row>
    <row r="48" spans="1:7" s="1" customFormat="1" ht="19.5" customHeight="1">
      <c r="A48"/>
      <c r="B48"/>
      <c r="C48" s="70" t="s">
        <v>547</v>
      </c>
      <c r="D48"/>
      <c r="E48"/>
    </row>
    <row r="49" spans="1:5" s="1" customFormat="1" ht="14.25" customHeight="1">
      <c r="A49"/>
      <c r="B49"/>
      <c r="C49"/>
      <c r="D49"/>
      <c r="E49"/>
    </row>
    <row r="50" spans="1:5" s="1" customFormat="1" ht="14.25" customHeight="1">
      <c r="A50"/>
      <c r="B50"/>
      <c r="C50"/>
      <c r="D50"/>
      <c r="E50"/>
    </row>
    <row r="51" spans="1:5" s="1" customFormat="1" ht="14.25" customHeight="1">
      <c r="A51"/>
      <c r="B51"/>
      <c r="C51"/>
      <c r="D51"/>
      <c r="E51"/>
    </row>
    <row r="52" spans="1:5" s="1" customFormat="1" ht="21.75" customHeight="1">
      <c r="A52" s="372" t="s">
        <v>548</v>
      </c>
      <c r="B52" s="372"/>
      <c r="C52" s="372"/>
      <c r="D52" s="372"/>
      <c r="E52" s="372"/>
    </row>
    <row r="53" spans="1:5" s="1" customFormat="1" ht="19.5" customHeight="1">
      <c r="A53" s="373" t="s">
        <v>543</v>
      </c>
      <c r="B53" s="407"/>
      <c r="C53" s="408"/>
      <c r="D53" s="409"/>
      <c r="E53" s="409"/>
    </row>
    <row r="54" spans="1:5" s="1" customFormat="1" ht="19.5" customHeight="1">
      <c r="A54" s="373" t="s">
        <v>282</v>
      </c>
      <c r="B54" s="136"/>
      <c r="C54" s="136"/>
      <c r="D54" s="136"/>
      <c r="E54" s="136"/>
    </row>
    <row r="55" spans="1:5" s="1" customFormat="1" ht="18" customHeight="1">
      <c r="A55" s="94"/>
      <c r="B55" s="137"/>
      <c r="C55" s="94"/>
      <c r="D55" s="94"/>
      <c r="E55" s="374" t="s">
        <v>98</v>
      </c>
    </row>
    <row r="56" spans="1:5" s="1" customFormat="1" ht="18" customHeight="1">
      <c r="A56" s="375" t="s">
        <v>2</v>
      </c>
      <c r="B56" s="376"/>
      <c r="C56" s="139"/>
      <c r="D56" s="377" t="s">
        <v>88</v>
      </c>
      <c r="E56" s="378"/>
    </row>
    <row r="57" spans="1:5" s="1" customFormat="1" ht="18" customHeight="1">
      <c r="A57" s="379" t="s">
        <v>57</v>
      </c>
      <c r="B57" s="380" t="s">
        <v>3</v>
      </c>
      <c r="C57" s="381"/>
      <c r="D57" s="382" t="s">
        <v>4</v>
      </c>
      <c r="E57" s="382" t="s">
        <v>2</v>
      </c>
    </row>
    <row r="58" spans="1:5" s="1" customFormat="1" ht="18" customHeight="1">
      <c r="A58" s="383">
        <v>2010</v>
      </c>
      <c r="B58" s="384"/>
      <c r="C58" s="143"/>
      <c r="D58" s="385"/>
      <c r="E58" s="385"/>
    </row>
    <row r="59" spans="1:5" s="1" customFormat="1" ht="19.5" customHeight="1">
      <c r="A59" s="386"/>
      <c r="B59" s="387" t="s">
        <v>11</v>
      </c>
      <c r="C59" s="388" t="s">
        <v>197</v>
      </c>
      <c r="D59" s="410"/>
      <c r="E59" s="410"/>
    </row>
    <row r="60" spans="1:5" s="1" customFormat="1" ht="19.5" customHeight="1">
      <c r="A60" s="389">
        <v>7984680</v>
      </c>
      <c r="B60" s="36"/>
      <c r="C60" s="390" t="s">
        <v>113</v>
      </c>
      <c r="D60" s="389">
        <v>7098000</v>
      </c>
      <c r="E60" s="389">
        <v>8194889</v>
      </c>
    </row>
    <row r="61" spans="1:5" s="1" customFormat="1" ht="20.25" customHeight="1">
      <c r="A61" s="392">
        <f>SUM(A59:A60)</f>
        <v>7984680</v>
      </c>
      <c r="B61" s="154"/>
      <c r="C61" s="393" t="s">
        <v>198</v>
      </c>
      <c r="D61" s="392">
        <f>SUM(D59:D60)</f>
        <v>7098000</v>
      </c>
      <c r="E61" s="392">
        <f>SUM(E59:E60)</f>
        <v>8194889</v>
      </c>
    </row>
    <row r="62" spans="1:5" s="1" customFormat="1" ht="20.25" customHeight="1">
      <c r="A62" s="394"/>
      <c r="B62" s="395" t="s">
        <v>12</v>
      </c>
      <c r="C62" s="388" t="s">
        <v>199</v>
      </c>
      <c r="D62" s="394"/>
      <c r="E62" s="394"/>
    </row>
    <row r="63" spans="1:5" s="1" customFormat="1" ht="18.75" customHeight="1">
      <c r="A63" s="389">
        <v>161806</v>
      </c>
      <c r="B63" s="36"/>
      <c r="C63" s="390" t="s">
        <v>115</v>
      </c>
      <c r="D63" s="389">
        <v>52000</v>
      </c>
      <c r="E63" s="389">
        <v>219295</v>
      </c>
    </row>
    <row r="64" spans="1:5" s="1" customFormat="1" ht="18.75" customHeight="1">
      <c r="A64" s="389">
        <v>174532</v>
      </c>
      <c r="B64" s="36"/>
      <c r="C64" s="390" t="s">
        <v>126</v>
      </c>
      <c r="D64" s="389">
        <v>7000</v>
      </c>
      <c r="E64" s="389">
        <v>134086</v>
      </c>
    </row>
    <row r="65" spans="1:7" s="1" customFormat="1" ht="18.75" customHeight="1">
      <c r="A65" s="389">
        <v>656207</v>
      </c>
      <c r="B65" s="36"/>
      <c r="C65" s="390" t="s">
        <v>549</v>
      </c>
      <c r="D65" s="389">
        <v>321000</v>
      </c>
      <c r="E65" s="389">
        <v>1283965</v>
      </c>
    </row>
    <row r="66" spans="1:7" s="1" customFormat="1" ht="20.25" customHeight="1">
      <c r="A66" s="399">
        <f>SUM(A63:A65)</f>
        <v>992545</v>
      </c>
      <c r="B66" s="154"/>
      <c r="C66" s="400" t="s">
        <v>202</v>
      </c>
      <c r="D66" s="399">
        <f>SUM(D63:D65)</f>
        <v>380000</v>
      </c>
      <c r="E66" s="399">
        <f>SUM(E63:E65)</f>
        <v>1637346</v>
      </c>
    </row>
    <row r="67" spans="1:7" s="1" customFormat="1" ht="20.25" customHeight="1">
      <c r="A67" s="394"/>
      <c r="B67" s="395" t="s">
        <v>17</v>
      </c>
      <c r="C67" s="388" t="s">
        <v>203</v>
      </c>
      <c r="D67" s="394"/>
      <c r="E67" s="394"/>
    </row>
    <row r="68" spans="1:7" s="1" customFormat="1" ht="18" customHeight="1">
      <c r="A68" s="389">
        <v>2915638</v>
      </c>
      <c r="B68" s="36"/>
      <c r="C68" s="390" t="s">
        <v>99</v>
      </c>
      <c r="D68" s="389">
        <v>96000</v>
      </c>
      <c r="E68" s="389">
        <v>3613687</v>
      </c>
      <c r="F68" s="155"/>
      <c r="G68" s="155"/>
    </row>
    <row r="69" spans="1:7" s="1" customFormat="1" ht="18" customHeight="1">
      <c r="A69" s="389">
        <v>739742</v>
      </c>
      <c r="B69" s="36"/>
      <c r="C69" s="390" t="s">
        <v>550</v>
      </c>
      <c r="D69" s="389">
        <v>854000</v>
      </c>
      <c r="E69" s="389">
        <v>966062</v>
      </c>
    </row>
    <row r="70" spans="1:7" s="1" customFormat="1" ht="18" customHeight="1">
      <c r="A70" s="389">
        <v>1994295</v>
      </c>
      <c r="B70" s="36"/>
      <c r="C70" s="390" t="s">
        <v>551</v>
      </c>
      <c r="D70" s="389">
        <v>964000</v>
      </c>
      <c r="E70" s="389">
        <v>1888826</v>
      </c>
      <c r="F70" s="161"/>
      <c r="G70" s="319"/>
    </row>
    <row r="71" spans="1:7" s="1" customFormat="1" ht="18" customHeight="1">
      <c r="A71" s="389">
        <v>41397</v>
      </c>
      <c r="B71" s="36"/>
      <c r="C71" s="390" t="s">
        <v>360</v>
      </c>
      <c r="D71" s="389">
        <v>30000</v>
      </c>
      <c r="E71" s="389">
        <v>64677</v>
      </c>
      <c r="F71" s="161"/>
      <c r="G71" s="319"/>
    </row>
    <row r="72" spans="1:7" s="1" customFormat="1" ht="18" customHeight="1">
      <c r="A72" s="389">
        <v>1708981</v>
      </c>
      <c r="B72" s="411"/>
      <c r="C72" s="390" t="s">
        <v>121</v>
      </c>
      <c r="D72" s="389">
        <v>545000</v>
      </c>
      <c r="E72" s="389">
        <v>2196907</v>
      </c>
    </row>
    <row r="73" spans="1:7" s="1" customFormat="1" ht="18" customHeight="1">
      <c r="A73" s="389">
        <v>66380</v>
      </c>
      <c r="B73" s="411"/>
      <c r="C73" s="390" t="s">
        <v>552</v>
      </c>
      <c r="D73" s="389">
        <v>3000</v>
      </c>
      <c r="E73" s="389">
        <v>34513</v>
      </c>
    </row>
    <row r="74" spans="1:7" s="1" customFormat="1" ht="18" customHeight="1">
      <c r="A74" s="389">
        <v>414029</v>
      </c>
      <c r="B74" s="411"/>
      <c r="C74" s="390" t="s">
        <v>553</v>
      </c>
      <c r="D74" s="389">
        <v>140000</v>
      </c>
      <c r="E74" s="389">
        <v>294884</v>
      </c>
    </row>
    <row r="75" spans="1:7" s="1" customFormat="1" ht="18" customHeight="1">
      <c r="A75" s="389">
        <v>1626333</v>
      </c>
      <c r="B75" s="411"/>
      <c r="C75" s="390" t="s">
        <v>208</v>
      </c>
      <c r="D75" s="112" t="s">
        <v>54</v>
      </c>
      <c r="E75" s="112" t="s">
        <v>54</v>
      </c>
    </row>
    <row r="76" spans="1:7" s="1" customFormat="1" ht="20.25" customHeight="1">
      <c r="A76" s="392">
        <f>SUM(A68:A75)</f>
        <v>9506795</v>
      </c>
      <c r="B76" s="412"/>
      <c r="C76" s="393" t="s">
        <v>209</v>
      </c>
      <c r="D76" s="392">
        <f>SUM(D68:D75)</f>
        <v>2632000</v>
      </c>
      <c r="E76" s="392">
        <f>SUM(E68:E75)</f>
        <v>9059556</v>
      </c>
    </row>
    <row r="77" spans="1:7" s="1" customFormat="1" ht="19.5" customHeight="1">
      <c r="A77" s="394"/>
      <c r="B77" s="395" t="s">
        <v>62</v>
      </c>
      <c r="C77" s="413" t="s">
        <v>554</v>
      </c>
      <c r="D77" s="394"/>
      <c r="E77" s="394"/>
    </row>
    <row r="78" spans="1:7" s="1" customFormat="1" ht="18" customHeight="1">
      <c r="A78" s="389">
        <v>36144</v>
      </c>
      <c r="B78" s="395"/>
      <c r="C78" s="390" t="s">
        <v>555</v>
      </c>
      <c r="D78" s="389">
        <v>32000</v>
      </c>
      <c r="E78" s="389">
        <v>169222</v>
      </c>
    </row>
    <row r="79" spans="1:7" s="1" customFormat="1" ht="18" customHeight="1">
      <c r="A79" s="389">
        <v>644276</v>
      </c>
      <c r="B79" s="36"/>
      <c r="C79" s="390" t="s">
        <v>106</v>
      </c>
      <c r="D79" s="389">
        <v>93000</v>
      </c>
      <c r="E79" s="389">
        <v>506570</v>
      </c>
    </row>
    <row r="80" spans="1:7" s="1" customFormat="1" ht="18" customHeight="1">
      <c r="A80" s="389">
        <v>9982</v>
      </c>
      <c r="B80" s="36"/>
      <c r="C80" s="390" t="s">
        <v>556</v>
      </c>
      <c r="D80" s="389">
        <v>25000</v>
      </c>
      <c r="E80" s="389">
        <v>23099</v>
      </c>
    </row>
    <row r="81" spans="1:5" s="1" customFormat="1" ht="18" customHeight="1">
      <c r="A81" s="389">
        <v>167424</v>
      </c>
      <c r="B81" s="36"/>
      <c r="C81" s="390" t="s">
        <v>213</v>
      </c>
      <c r="D81" s="389">
        <v>11000</v>
      </c>
      <c r="E81" s="389">
        <v>248539</v>
      </c>
    </row>
    <row r="82" spans="1:5" s="1" customFormat="1" ht="18" customHeight="1">
      <c r="A82" s="389">
        <v>263086</v>
      </c>
      <c r="B82" s="36"/>
      <c r="C82" s="390" t="s">
        <v>131</v>
      </c>
      <c r="D82" s="389">
        <v>27000</v>
      </c>
      <c r="E82" s="389">
        <v>255869</v>
      </c>
    </row>
    <row r="83" spans="1:5" s="1" customFormat="1" ht="18" customHeight="1">
      <c r="A83" s="389">
        <v>606143</v>
      </c>
      <c r="B83" s="36"/>
      <c r="C83" s="390" t="s">
        <v>139</v>
      </c>
      <c r="D83" s="389">
        <v>460000</v>
      </c>
      <c r="E83" s="389">
        <v>685342</v>
      </c>
    </row>
    <row r="84" spans="1:5" s="1" customFormat="1" ht="18" customHeight="1">
      <c r="A84" s="389">
        <v>173124</v>
      </c>
      <c r="B84" s="36"/>
      <c r="C84" s="390" t="s">
        <v>144</v>
      </c>
      <c r="D84" s="389">
        <v>92000</v>
      </c>
      <c r="E84" s="389">
        <v>375359</v>
      </c>
    </row>
    <row r="85" spans="1:5" s="1" customFormat="1" ht="19.5" customHeight="1">
      <c r="A85" s="392">
        <f>SUM(A78:A84)</f>
        <v>1900179</v>
      </c>
      <c r="B85" s="154"/>
      <c r="C85" s="393" t="s">
        <v>214</v>
      </c>
      <c r="D85" s="392">
        <f>SUM(D78:D84)</f>
        <v>740000</v>
      </c>
      <c r="E85" s="392">
        <f>SUM(E78:E84)</f>
        <v>2264000</v>
      </c>
    </row>
    <row r="86" spans="1:5" s="1" customFormat="1" ht="19.5" customHeight="1">
      <c r="A86" s="394"/>
      <c r="B86" s="395" t="s">
        <v>18</v>
      </c>
      <c r="C86" s="388" t="s">
        <v>215</v>
      </c>
      <c r="D86" s="394"/>
      <c r="E86" s="394"/>
    </row>
    <row r="87" spans="1:5" s="1" customFormat="1" ht="19.5" customHeight="1">
      <c r="A87" s="389">
        <v>183134</v>
      </c>
      <c r="B87" s="36"/>
      <c r="C87" s="390" t="s">
        <v>108</v>
      </c>
      <c r="D87" s="389">
        <v>32000</v>
      </c>
      <c r="E87" s="389">
        <v>46227</v>
      </c>
    </row>
    <row r="88" spans="1:5" s="1" customFormat="1" ht="19.5" customHeight="1">
      <c r="A88" s="399">
        <f>SUM(A87:A87)</f>
        <v>183134</v>
      </c>
      <c r="B88" s="154"/>
      <c r="C88" s="400" t="s">
        <v>217</v>
      </c>
      <c r="D88" s="399">
        <f>SUM(D87:D87)</f>
        <v>32000</v>
      </c>
      <c r="E88" s="399">
        <f>SUM(E87:E87)</f>
        <v>46227</v>
      </c>
    </row>
    <row r="89" spans="1:5" s="1" customFormat="1" ht="20.25" customHeight="1"/>
    <row r="90" spans="1:5" s="1" customFormat="1" ht="19.5" customHeight="1">
      <c r="C90" s="313" t="s">
        <v>557</v>
      </c>
    </row>
    <row r="91" spans="1:5" s="1" customFormat="1" ht="19.5" customHeight="1">
      <c r="A91"/>
      <c r="B91"/>
      <c r="C91" s="70"/>
      <c r="D91"/>
      <c r="E91"/>
    </row>
    <row r="92" spans="1:5" s="1" customFormat="1" ht="19.5" customHeight="1">
      <c r="A92"/>
      <c r="B92"/>
      <c r="C92"/>
      <c r="D92"/>
      <c r="E92"/>
    </row>
    <row r="93" spans="1:5" s="1" customFormat="1" ht="18" customHeight="1">
      <c r="A93"/>
      <c r="B93"/>
      <c r="C93"/>
      <c r="D93"/>
      <c r="E93"/>
    </row>
    <row r="94" spans="1:5" s="1" customFormat="1" ht="19.5" customHeight="1">
      <c r="A94" s="356"/>
      <c r="B94" s="32"/>
      <c r="C94" s="414"/>
      <c r="D94" s="356"/>
      <c r="E94" s="356"/>
    </row>
    <row r="95" spans="1:5" s="1" customFormat="1" ht="19.5" customHeight="1">
      <c r="A95" s="372" t="s">
        <v>548</v>
      </c>
      <c r="B95" s="372"/>
      <c r="C95" s="372"/>
      <c r="D95" s="372"/>
      <c r="E95" s="372"/>
    </row>
    <row r="96" spans="1:5" s="1" customFormat="1" ht="19.5" customHeight="1">
      <c r="A96" s="373" t="s">
        <v>543</v>
      </c>
      <c r="B96" s="407"/>
      <c r="C96" s="408"/>
      <c r="D96" s="409"/>
      <c r="E96" s="409"/>
    </row>
    <row r="97" spans="1:7" s="1" customFormat="1" ht="19.5" customHeight="1">
      <c r="A97" s="373" t="s">
        <v>282</v>
      </c>
      <c r="B97" s="136"/>
      <c r="C97" s="136"/>
      <c r="D97" s="136"/>
      <c r="E97" s="136"/>
    </row>
    <row r="98" spans="1:7" s="1" customFormat="1" ht="19.5" customHeight="1">
      <c r="A98" s="94"/>
      <c r="B98" s="137"/>
      <c r="C98" s="94"/>
      <c r="D98" s="94"/>
      <c r="E98" s="374" t="s">
        <v>98</v>
      </c>
    </row>
    <row r="99" spans="1:7" s="1" customFormat="1" ht="18" customHeight="1">
      <c r="A99" s="375" t="s">
        <v>2</v>
      </c>
      <c r="B99" s="376"/>
      <c r="C99" s="139"/>
      <c r="D99" s="377" t="s">
        <v>88</v>
      </c>
      <c r="E99" s="378"/>
    </row>
    <row r="100" spans="1:7" s="1" customFormat="1" ht="18" customHeight="1">
      <c r="A100" s="379" t="s">
        <v>57</v>
      </c>
      <c r="B100" s="380" t="s">
        <v>3</v>
      </c>
      <c r="C100" s="415"/>
      <c r="D100" s="382" t="s">
        <v>4</v>
      </c>
      <c r="E100" s="382" t="s">
        <v>2</v>
      </c>
    </row>
    <row r="101" spans="1:7" s="1" customFormat="1" ht="18" customHeight="1">
      <c r="A101" s="383">
        <v>2010</v>
      </c>
      <c r="B101" s="384"/>
      <c r="C101" s="137"/>
      <c r="D101" s="385"/>
      <c r="E101" s="385"/>
    </row>
    <row r="102" spans="1:7" s="1" customFormat="1" ht="18" customHeight="1">
      <c r="A102" s="394"/>
      <c r="B102" s="387" t="s">
        <v>20</v>
      </c>
      <c r="C102" s="388" t="s">
        <v>218</v>
      </c>
      <c r="D102" s="416"/>
      <c r="E102" s="416"/>
    </row>
    <row r="103" spans="1:7" s="1" customFormat="1" ht="18" customHeight="1">
      <c r="A103" s="112" t="s">
        <v>54</v>
      </c>
      <c r="B103" s="387"/>
      <c r="C103" s="390" t="s">
        <v>99</v>
      </c>
      <c r="D103" s="112" t="s">
        <v>54</v>
      </c>
      <c r="E103" s="389">
        <v>500000</v>
      </c>
    </row>
    <row r="104" spans="1:7" s="1" customFormat="1" ht="18" customHeight="1">
      <c r="A104" s="112"/>
      <c r="B104" s="387"/>
      <c r="C104" s="110" t="s">
        <v>109</v>
      </c>
      <c r="D104" s="112"/>
      <c r="E104" s="389"/>
    </row>
    <row r="105" spans="1:7" s="1" customFormat="1" ht="18" customHeight="1">
      <c r="A105" s="389">
        <v>338821</v>
      </c>
      <c r="B105" s="387"/>
      <c r="C105" s="110" t="s">
        <v>110</v>
      </c>
      <c r="D105" s="389">
        <v>168000</v>
      </c>
      <c r="E105" s="389">
        <v>340715</v>
      </c>
    </row>
    <row r="106" spans="1:7" s="1" customFormat="1" ht="18" customHeight="1">
      <c r="A106" s="389">
        <v>404074</v>
      </c>
      <c r="B106" s="387"/>
      <c r="C106" s="110" t="s">
        <v>111</v>
      </c>
      <c r="D106" s="389">
        <v>70000</v>
      </c>
      <c r="E106" s="389">
        <v>276376</v>
      </c>
    </row>
    <row r="107" spans="1:7" s="1" customFormat="1" ht="18" customHeight="1">
      <c r="A107" s="399" t="e">
        <f>SUM(#REF!)</f>
        <v>#REF!</v>
      </c>
      <c r="B107" s="154"/>
      <c r="C107" s="400" t="s">
        <v>219</v>
      </c>
      <c r="D107" s="399">
        <f>SUM(D103:D106)</f>
        <v>238000</v>
      </c>
      <c r="E107" s="399">
        <f>SUM(E103:E106)</f>
        <v>1117091</v>
      </c>
    </row>
    <row r="108" spans="1:7" s="1" customFormat="1" ht="20.25" customHeight="1">
      <c r="A108" s="323"/>
      <c r="B108" s="395" t="s">
        <v>24</v>
      </c>
      <c r="C108" s="417" t="s">
        <v>220</v>
      </c>
      <c r="D108" s="323"/>
      <c r="E108" s="323"/>
    </row>
    <row r="109" spans="1:7" s="1" customFormat="1" ht="20.25" customHeight="1">
      <c r="A109" s="389">
        <v>439589</v>
      </c>
      <c r="B109" s="395"/>
      <c r="C109" s="390" t="s">
        <v>558</v>
      </c>
      <c r="D109" s="389">
        <v>153000</v>
      </c>
      <c r="E109" s="389">
        <v>1330715</v>
      </c>
      <c r="F109" s="155"/>
      <c r="G109" s="155"/>
    </row>
    <row r="110" spans="1:7" s="1" customFormat="1" ht="20.25" customHeight="1">
      <c r="A110" s="418">
        <v>33758</v>
      </c>
      <c r="B110" s="395"/>
      <c r="C110" s="390" t="s">
        <v>559</v>
      </c>
      <c r="D110" s="419">
        <v>8000</v>
      </c>
      <c r="E110" s="418">
        <v>9707</v>
      </c>
      <c r="G110" s="155"/>
    </row>
    <row r="111" spans="1:7" s="1" customFormat="1" ht="20.25" customHeight="1">
      <c r="A111" s="389">
        <f>A109+A110</f>
        <v>473347</v>
      </c>
      <c r="B111" s="154"/>
      <c r="C111" s="400" t="s">
        <v>225</v>
      </c>
      <c r="D111" s="389">
        <f>D109+D110</f>
        <v>161000</v>
      </c>
      <c r="E111" s="389">
        <f>E109+E110</f>
        <v>1340422</v>
      </c>
    </row>
    <row r="112" spans="1:7" s="1" customFormat="1" ht="20.25" customHeight="1">
      <c r="A112" s="394"/>
      <c r="B112" s="395" t="s">
        <v>26</v>
      </c>
      <c r="C112" s="388" t="s">
        <v>226</v>
      </c>
      <c r="D112" s="394"/>
      <c r="E112" s="394"/>
    </row>
    <row r="113" spans="1:5" s="1" customFormat="1" ht="19.5" customHeight="1">
      <c r="A113" s="389">
        <v>188239</v>
      </c>
      <c r="B113" s="36"/>
      <c r="C113" s="390" t="s">
        <v>107</v>
      </c>
      <c r="D113" s="389">
        <v>17000</v>
      </c>
      <c r="E113" s="389">
        <v>321998</v>
      </c>
    </row>
    <row r="114" spans="1:5" s="1" customFormat="1" ht="19.5" customHeight="1">
      <c r="A114" s="389">
        <v>54956</v>
      </c>
      <c r="B114" s="36"/>
      <c r="C114" s="390" t="s">
        <v>560</v>
      </c>
      <c r="D114" s="389">
        <v>52000</v>
      </c>
      <c r="E114" s="389">
        <v>54248</v>
      </c>
    </row>
    <row r="115" spans="1:5" s="1" customFormat="1" ht="19.5" customHeight="1">
      <c r="A115" s="389">
        <v>22635</v>
      </c>
      <c r="B115" s="36"/>
      <c r="C115" s="390" t="s">
        <v>327</v>
      </c>
      <c r="D115" s="112" t="s">
        <v>54</v>
      </c>
      <c r="E115" s="112" t="s">
        <v>54</v>
      </c>
    </row>
    <row r="116" spans="1:5" s="1" customFormat="1" ht="23.25" customHeight="1">
      <c r="A116" s="392">
        <f>SUM(A113:A115)</f>
        <v>265830</v>
      </c>
      <c r="B116" s="65"/>
      <c r="C116" s="393" t="s">
        <v>229</v>
      </c>
      <c r="D116" s="392">
        <f>SUM(D113:D115)</f>
        <v>69000</v>
      </c>
      <c r="E116" s="392">
        <f>SUM(E113:E115)</f>
        <v>376246</v>
      </c>
    </row>
    <row r="117" spans="1:5" s="1" customFormat="1" ht="23.25" customHeight="1">
      <c r="A117" s="399" t="e">
        <f>SUM(A24+A31+A46+A61+A66+A76+A85+A88+A107+A111+A116)</f>
        <v>#REF!</v>
      </c>
      <c r="B117" s="154"/>
      <c r="C117" s="420" t="s">
        <v>164</v>
      </c>
      <c r="D117" s="399">
        <f>SUM(D24+D31+D46+D61+D66+D76+D85+D88+D107+D111+D116)</f>
        <v>20000000</v>
      </c>
      <c r="E117" s="399">
        <f>SUM(E24+E31+E46+E61+E66+E76+E85+E88+E107+E111+E116)</f>
        <v>53905312</v>
      </c>
    </row>
    <row r="118" spans="1:5" s="1" customFormat="1" ht="23.25" customHeight="1">
      <c r="A118" s="403"/>
      <c r="B118" s="32"/>
      <c r="C118" s="421"/>
      <c r="D118" s="403"/>
      <c r="E118" s="403"/>
    </row>
    <row r="119" spans="1:5" s="1" customFormat="1" ht="19.5" customHeight="1">
      <c r="A119"/>
      <c r="B119"/>
      <c r="C119" s="70" t="s">
        <v>561</v>
      </c>
      <c r="D119"/>
      <c r="E119"/>
    </row>
    <row r="144" ht="8.25" customHeight="1"/>
  </sheetData>
  <mergeCells count="9">
    <mergeCell ref="A95:E95"/>
    <mergeCell ref="D100:D101"/>
    <mergeCell ref="E100:E101"/>
    <mergeCell ref="A1:E1"/>
    <mergeCell ref="D6:D7"/>
    <mergeCell ref="E6:E7"/>
    <mergeCell ref="A52:E52"/>
    <mergeCell ref="D57:D58"/>
    <mergeCell ref="E57:E5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4"/>
  <sheetViews>
    <sheetView rightToLeft="1" workbookViewId="0">
      <selection sqref="A1:IV65536"/>
    </sheetView>
  </sheetViews>
  <sheetFormatPr defaultRowHeight="12.75"/>
  <cols>
    <col min="1" max="1" width="14.7109375" style="423" customWidth="1"/>
    <col min="2" max="2" width="32.140625" style="423" customWidth="1"/>
    <col min="3" max="4" width="14.7109375" style="423" customWidth="1"/>
    <col min="5" max="16384" width="9.140625" style="423"/>
  </cols>
  <sheetData>
    <row r="2" spans="1:4" ht="23.25">
      <c r="A2" s="422" t="s">
        <v>562</v>
      </c>
      <c r="B2" s="422"/>
      <c r="C2" s="422"/>
      <c r="D2" s="422"/>
    </row>
    <row r="3" spans="1:4" ht="24" customHeight="1">
      <c r="A3" s="212" t="s">
        <v>563</v>
      </c>
      <c r="B3" s="214"/>
      <c r="C3" s="214"/>
      <c r="D3" s="214"/>
    </row>
    <row r="4" spans="1:4" ht="24" customHeight="1">
      <c r="A4" s="212" t="s">
        <v>294</v>
      </c>
      <c r="B4" s="214"/>
      <c r="C4" s="214"/>
      <c r="D4" s="214"/>
    </row>
    <row r="5" spans="1:4" ht="23.25">
      <c r="A5" s="424"/>
      <c r="B5" s="424"/>
      <c r="C5" s="424"/>
      <c r="D5" s="425" t="s">
        <v>98</v>
      </c>
    </row>
    <row r="6" spans="1:4" ht="21" customHeight="1">
      <c r="A6" s="426" t="s">
        <v>172</v>
      </c>
      <c r="B6" s="427"/>
      <c r="C6" s="428" t="s">
        <v>88</v>
      </c>
      <c r="D6" s="222"/>
    </row>
    <row r="7" spans="1:4" ht="24" customHeight="1">
      <c r="A7" s="429" t="s">
        <v>57</v>
      </c>
      <c r="B7" s="430" t="s">
        <v>3</v>
      </c>
      <c r="C7" s="184" t="s">
        <v>4</v>
      </c>
      <c r="D7" s="184" t="s">
        <v>2</v>
      </c>
    </row>
    <row r="8" spans="1:4" ht="23.25" customHeight="1">
      <c r="A8" s="431">
        <v>2010</v>
      </c>
      <c r="B8" s="432"/>
      <c r="C8" s="187"/>
      <c r="D8" s="187"/>
    </row>
    <row r="9" spans="1:4" ht="24" customHeight="1">
      <c r="A9" s="433"/>
      <c r="B9" s="434" t="s">
        <v>564</v>
      </c>
      <c r="C9" s="435"/>
      <c r="D9" s="433"/>
    </row>
    <row r="10" spans="1:4" s="437" customFormat="1" ht="24" customHeight="1">
      <c r="A10" s="436"/>
      <c r="B10" s="338" t="s">
        <v>565</v>
      </c>
      <c r="C10" s="322"/>
      <c r="D10" s="323"/>
    </row>
    <row r="11" spans="1:4" s="437" customFormat="1" ht="20.25" customHeight="1">
      <c r="A11" s="113">
        <v>8439023</v>
      </c>
      <c r="B11" s="61" t="s">
        <v>566</v>
      </c>
      <c r="C11" s="296">
        <v>4801388</v>
      </c>
      <c r="D11" s="113">
        <v>11302829</v>
      </c>
    </row>
    <row r="12" spans="1:4" s="437" customFormat="1" ht="20.25" customHeight="1">
      <c r="A12" s="113">
        <v>3027349</v>
      </c>
      <c r="B12" s="438" t="s">
        <v>567</v>
      </c>
      <c r="C12" s="296">
        <v>2742033</v>
      </c>
      <c r="D12" s="113">
        <v>4750052</v>
      </c>
    </row>
    <row r="13" spans="1:4" s="437" customFormat="1" ht="20.25" customHeight="1">
      <c r="A13" s="113">
        <v>2533278</v>
      </c>
      <c r="B13" s="61" t="s">
        <v>568</v>
      </c>
      <c r="C13" s="296">
        <v>1081105</v>
      </c>
      <c r="D13" s="113">
        <v>5720903</v>
      </c>
    </row>
    <row r="14" spans="1:4" s="437" customFormat="1" ht="20.25" customHeight="1">
      <c r="A14" s="113">
        <v>3448800</v>
      </c>
      <c r="B14" s="61" t="s">
        <v>569</v>
      </c>
      <c r="C14" s="296">
        <v>2924000</v>
      </c>
      <c r="D14" s="113">
        <v>2496207</v>
      </c>
    </row>
    <row r="15" spans="1:4" ht="23.25">
      <c r="A15" s="439">
        <f>SUM(A11:A14)</f>
        <v>17448450</v>
      </c>
      <c r="B15" s="275" t="s">
        <v>570</v>
      </c>
      <c r="C15" s="440">
        <f>SUM(C11:C14)</f>
        <v>11548526</v>
      </c>
      <c r="D15" s="439">
        <f>SUM(D11:D14)</f>
        <v>24269991</v>
      </c>
    </row>
    <row r="16" spans="1:4" ht="24" customHeight="1">
      <c r="A16" s="441"/>
      <c r="B16" s="434" t="s">
        <v>571</v>
      </c>
      <c r="C16" s="442"/>
      <c r="D16" s="441"/>
    </row>
    <row r="17" spans="1:5" ht="20.25" customHeight="1">
      <c r="A17" s="443">
        <v>18910332</v>
      </c>
      <c r="B17" s="273" t="s">
        <v>572</v>
      </c>
      <c r="C17" s="444">
        <v>2537830</v>
      </c>
      <c r="D17" s="443">
        <v>16343128</v>
      </c>
    </row>
    <row r="18" spans="1:5" ht="20.25" customHeight="1">
      <c r="A18" s="443">
        <v>114209</v>
      </c>
      <c r="B18" s="273" t="s">
        <v>573</v>
      </c>
      <c r="C18" s="444">
        <v>174</v>
      </c>
      <c r="D18" s="443">
        <v>102060</v>
      </c>
    </row>
    <row r="19" spans="1:5" ht="23.25" customHeight="1">
      <c r="A19" s="445">
        <f>SUM(A17:A18)</f>
        <v>19024541</v>
      </c>
      <c r="B19" s="269" t="s">
        <v>574</v>
      </c>
      <c r="C19" s="446">
        <f>SUM(C17:C18)</f>
        <v>2538004</v>
      </c>
      <c r="D19" s="445">
        <f>SUM(D17:D18)</f>
        <v>16445188</v>
      </c>
      <c r="E19" s="447"/>
    </row>
    <row r="20" spans="1:5" s="437" customFormat="1" ht="24" customHeight="1">
      <c r="A20" s="113"/>
      <c r="B20" s="338" t="s">
        <v>575</v>
      </c>
      <c r="C20" s="296"/>
      <c r="D20" s="113"/>
      <c r="E20" s="448"/>
    </row>
    <row r="21" spans="1:5" s="437" customFormat="1" ht="20.25" customHeight="1">
      <c r="A21" s="113">
        <v>1244649</v>
      </c>
      <c r="B21" s="61" t="s">
        <v>576</v>
      </c>
      <c r="C21" s="296">
        <v>971587</v>
      </c>
      <c r="D21" s="113">
        <v>986603</v>
      </c>
      <c r="E21" s="448"/>
    </row>
    <row r="22" spans="1:5" s="437" customFormat="1" ht="20.25" customHeight="1">
      <c r="A22" s="113">
        <v>8395804</v>
      </c>
      <c r="B22" s="61" t="s">
        <v>577</v>
      </c>
      <c r="C22" s="296">
        <v>3745912</v>
      </c>
      <c r="D22" s="113">
        <v>9737018</v>
      </c>
      <c r="E22" s="448"/>
    </row>
    <row r="23" spans="1:5" ht="24" customHeight="1">
      <c r="A23" s="439">
        <f>SUM(A21:A22)</f>
        <v>9640453</v>
      </c>
      <c r="B23" s="269" t="s">
        <v>578</v>
      </c>
      <c r="C23" s="440">
        <f>SUM(C21:C22)</f>
        <v>4717499</v>
      </c>
      <c r="D23" s="439">
        <f>SUM(D21:D22)</f>
        <v>10723621</v>
      </c>
      <c r="E23" s="447"/>
    </row>
    <row r="24" spans="1:5" s="437" customFormat="1" ht="20.25" customHeight="1">
      <c r="A24" s="153"/>
      <c r="B24" s="449" t="s">
        <v>579</v>
      </c>
      <c r="C24" s="340"/>
      <c r="D24" s="153"/>
      <c r="E24" s="448"/>
    </row>
    <row r="25" spans="1:5" s="437" customFormat="1" ht="20.25" customHeight="1">
      <c r="A25" s="113">
        <v>2395021</v>
      </c>
      <c r="B25" s="61" t="s">
        <v>580</v>
      </c>
      <c r="C25" s="296">
        <v>1195971</v>
      </c>
      <c r="D25" s="113">
        <v>2466512</v>
      </c>
      <c r="E25" s="448"/>
    </row>
    <row r="26" spans="1:5" ht="24" customHeight="1">
      <c r="A26" s="439">
        <f>SUM(A25)</f>
        <v>2395021</v>
      </c>
      <c r="B26" s="275" t="s">
        <v>581</v>
      </c>
      <c r="C26" s="440">
        <f>SUM(C25)</f>
        <v>1195971</v>
      </c>
      <c r="D26" s="439">
        <f>SUM(D25)</f>
        <v>2466512</v>
      </c>
      <c r="E26" s="447"/>
    </row>
    <row r="27" spans="1:5" ht="24" customHeight="1">
      <c r="A27" s="445">
        <f>SUM(A15+A19+A23+A26)</f>
        <v>48508465</v>
      </c>
      <c r="B27" s="269" t="s">
        <v>164</v>
      </c>
      <c r="C27" s="446">
        <f>SUM(C15+C19+C23+C26)</f>
        <v>20000000</v>
      </c>
      <c r="D27" s="445">
        <f>SUM(D15+D19+D23+D26)</f>
        <v>53905312</v>
      </c>
      <c r="E27" s="447"/>
    </row>
    <row r="28" spans="1:5" ht="21.75">
      <c r="A28" s="450"/>
      <c r="B28" s="424"/>
      <c r="C28" s="424"/>
      <c r="D28" s="451"/>
    </row>
    <row r="29" spans="1:5" ht="21.75">
      <c r="A29" s="452"/>
      <c r="B29" s="70" t="s">
        <v>582</v>
      </c>
      <c r="C29" s="424"/>
      <c r="D29" s="453"/>
    </row>
    <row r="30" spans="1:5" ht="21.75">
      <c r="A30" s="450"/>
      <c r="B30" s="424"/>
      <c r="C30" s="424"/>
      <c r="D30" s="451"/>
    </row>
    <row r="31" spans="1:5" ht="21.75">
      <c r="A31" s="450"/>
      <c r="B31" s="424"/>
      <c r="C31" s="424"/>
      <c r="D31" s="451"/>
    </row>
    <row r="32" spans="1:5" ht="21.75">
      <c r="A32" s="450"/>
      <c r="B32" s="424"/>
      <c r="C32" s="424"/>
      <c r="D32" s="451"/>
    </row>
    <row r="33" spans="1:4" ht="21.75">
      <c r="A33" s="450"/>
      <c r="B33" s="424"/>
      <c r="C33" s="424"/>
      <c r="D33" s="451"/>
    </row>
    <row r="34" spans="1:4" ht="21.75">
      <c r="A34" s="450"/>
      <c r="B34" s="424"/>
      <c r="C34" s="424"/>
      <c r="D34" s="451"/>
    </row>
    <row r="35" spans="1:4" ht="21.75">
      <c r="A35" s="450"/>
      <c r="B35" s="424"/>
      <c r="C35" s="424"/>
      <c r="D35" s="451"/>
    </row>
    <row r="36" spans="1:4" ht="21.75">
      <c r="A36" s="450"/>
      <c r="B36" s="424"/>
      <c r="C36" s="424"/>
      <c r="D36" s="451"/>
    </row>
    <row r="38" spans="1:4">
      <c r="A38" s="450"/>
      <c r="B38" s="424"/>
      <c r="C38" s="424"/>
      <c r="D38" s="257"/>
    </row>
    <row r="39" spans="1:4">
      <c r="A39" s="450"/>
      <c r="B39" s="424"/>
      <c r="C39" s="424"/>
      <c r="D39" s="257"/>
    </row>
    <row r="40" spans="1:4" ht="21.75">
      <c r="A40" s="450"/>
      <c r="B40" s="424"/>
      <c r="C40" s="424"/>
      <c r="D40" s="451"/>
    </row>
    <row r="41" spans="1:4">
      <c r="A41" s="450"/>
      <c r="B41" s="424"/>
      <c r="C41" s="424"/>
      <c r="D41" s="424"/>
    </row>
    <row r="42" spans="1:4">
      <c r="A42" s="450"/>
      <c r="B42" s="424"/>
      <c r="C42" s="424"/>
      <c r="D42" s="424"/>
    </row>
    <row r="43" spans="1:4">
      <c r="A43" s="450"/>
      <c r="B43" s="424"/>
      <c r="C43" s="424"/>
      <c r="D43" s="424"/>
    </row>
    <row r="44" spans="1:4">
      <c r="A44" s="450"/>
      <c r="B44" s="424"/>
      <c r="C44" s="424"/>
      <c r="D44" s="424"/>
    </row>
    <row r="45" spans="1:4">
      <c r="A45" s="450"/>
      <c r="B45" s="424"/>
      <c r="C45" s="424"/>
      <c r="D45" s="424"/>
    </row>
    <row r="46" spans="1:4">
      <c r="A46" s="450"/>
      <c r="B46" s="424"/>
      <c r="C46" s="424"/>
      <c r="D46" s="424"/>
    </row>
    <row r="47" spans="1:4">
      <c r="A47" s="450"/>
      <c r="B47" s="424"/>
      <c r="C47" s="424"/>
      <c r="D47" s="424"/>
    </row>
    <row r="48" spans="1:4">
      <c r="A48" s="450"/>
      <c r="B48" s="424"/>
      <c r="C48" s="424"/>
      <c r="D48" s="424"/>
    </row>
    <row r="49" spans="1:4">
      <c r="A49" s="450"/>
      <c r="B49" s="424"/>
      <c r="C49" s="424"/>
      <c r="D49" s="424"/>
    </row>
    <row r="50" spans="1:4">
      <c r="A50" s="450"/>
      <c r="B50" s="424"/>
      <c r="C50" s="424"/>
      <c r="D50" s="424"/>
    </row>
    <row r="51" spans="1:4">
      <c r="A51" s="450"/>
      <c r="B51" s="424"/>
      <c r="C51" s="424"/>
      <c r="D51" s="424"/>
    </row>
    <row r="52" spans="1:4">
      <c r="A52" s="450"/>
      <c r="B52" s="424"/>
      <c r="C52" s="424"/>
      <c r="D52" s="424"/>
    </row>
    <row r="53" spans="1:4">
      <c r="A53" s="450"/>
      <c r="B53" s="424"/>
      <c r="C53" s="424"/>
      <c r="D53" s="424"/>
    </row>
    <row r="54" spans="1:4">
      <c r="A54" s="450"/>
      <c r="B54" s="424"/>
      <c r="C54" s="424"/>
      <c r="D54" s="424"/>
    </row>
    <row r="55" spans="1:4">
      <c r="A55" s="450"/>
      <c r="B55" s="424"/>
      <c r="C55" s="424"/>
      <c r="D55" s="424"/>
    </row>
    <row r="56" spans="1:4">
      <c r="A56" s="450"/>
      <c r="B56" s="424"/>
      <c r="C56" s="424"/>
      <c r="D56" s="424"/>
    </row>
    <row r="57" spans="1:4">
      <c r="A57" s="450"/>
      <c r="B57" s="424"/>
      <c r="C57" s="424"/>
      <c r="D57" s="424"/>
    </row>
    <row r="58" spans="1:4">
      <c r="A58" s="450"/>
      <c r="B58" s="424"/>
      <c r="C58" s="424"/>
      <c r="D58" s="424"/>
    </row>
    <row r="59" spans="1:4">
      <c r="A59" s="450"/>
      <c r="B59" s="424"/>
      <c r="C59" s="424"/>
      <c r="D59" s="424"/>
    </row>
    <row r="60" spans="1:4">
      <c r="A60" s="450"/>
      <c r="B60" s="424"/>
      <c r="C60" s="424"/>
      <c r="D60" s="424"/>
    </row>
    <row r="61" spans="1:4">
      <c r="A61" s="450"/>
      <c r="B61" s="424"/>
      <c r="C61" s="424"/>
      <c r="D61" s="424"/>
    </row>
    <row r="62" spans="1:4">
      <c r="A62" s="450"/>
      <c r="B62" s="424"/>
      <c r="C62" s="424"/>
      <c r="D62" s="424"/>
    </row>
    <row r="63" spans="1:4">
      <c r="A63" s="450"/>
      <c r="B63" s="424"/>
      <c r="C63" s="424"/>
      <c r="D63" s="424"/>
    </row>
    <row r="64" spans="1:4">
      <c r="A64" s="450"/>
      <c r="B64" s="424"/>
      <c r="C64" s="424"/>
      <c r="D64" s="424"/>
    </row>
    <row r="65" spans="1:4">
      <c r="A65" s="450"/>
      <c r="B65" s="424"/>
      <c r="C65" s="424"/>
      <c r="D65" s="424"/>
    </row>
    <row r="66" spans="1:4">
      <c r="A66" s="450"/>
      <c r="B66" s="424"/>
      <c r="C66" s="424"/>
      <c r="D66" s="424"/>
    </row>
    <row r="67" spans="1:4">
      <c r="A67" s="450"/>
      <c r="B67" s="424"/>
      <c r="C67" s="424"/>
      <c r="D67" s="424"/>
    </row>
    <row r="68" spans="1:4">
      <c r="A68" s="450"/>
      <c r="B68" s="424"/>
      <c r="C68" s="424"/>
      <c r="D68" s="424"/>
    </row>
    <row r="69" spans="1:4">
      <c r="A69" s="450"/>
      <c r="B69" s="424"/>
      <c r="C69" s="424"/>
      <c r="D69" s="424"/>
    </row>
    <row r="70" spans="1:4">
      <c r="A70" s="450"/>
      <c r="B70" s="424"/>
      <c r="C70" s="424"/>
      <c r="D70" s="424"/>
    </row>
    <row r="71" spans="1:4">
      <c r="A71" s="450"/>
      <c r="B71" s="424"/>
      <c r="C71" s="424"/>
      <c r="D71" s="424"/>
    </row>
    <row r="72" spans="1:4">
      <c r="A72" s="450"/>
      <c r="B72" s="424"/>
      <c r="C72" s="424"/>
      <c r="D72" s="424"/>
    </row>
    <row r="73" spans="1:4">
      <c r="A73" s="450"/>
      <c r="B73" s="424"/>
      <c r="C73" s="424"/>
      <c r="D73" s="424"/>
    </row>
    <row r="74" spans="1:4">
      <c r="A74" s="450"/>
      <c r="B74" s="424"/>
      <c r="C74" s="424"/>
      <c r="D74" s="424"/>
    </row>
    <row r="75" spans="1:4">
      <c r="A75" s="450"/>
      <c r="B75" s="424"/>
      <c r="C75" s="424"/>
      <c r="D75" s="424"/>
    </row>
    <row r="76" spans="1:4">
      <c r="A76" s="450"/>
      <c r="B76" s="424"/>
      <c r="C76" s="424"/>
      <c r="D76" s="424"/>
    </row>
    <row r="77" spans="1:4">
      <c r="A77" s="450"/>
      <c r="B77" s="424"/>
      <c r="C77" s="424"/>
      <c r="D77" s="424"/>
    </row>
    <row r="78" spans="1:4">
      <c r="A78" s="450"/>
      <c r="B78" s="424"/>
      <c r="C78" s="424"/>
      <c r="D78" s="424"/>
    </row>
    <row r="79" spans="1:4">
      <c r="A79" s="450"/>
      <c r="B79" s="424"/>
      <c r="C79" s="424"/>
      <c r="D79" s="424"/>
    </row>
    <row r="80" spans="1:4">
      <c r="A80" s="450"/>
      <c r="B80" s="424"/>
      <c r="C80" s="424"/>
      <c r="D80" s="424"/>
    </row>
    <row r="81" spans="1:4">
      <c r="A81" s="450"/>
      <c r="B81" s="424"/>
      <c r="C81" s="424"/>
      <c r="D81" s="424"/>
    </row>
    <row r="82" spans="1:4">
      <c r="A82" s="450"/>
      <c r="B82" s="424"/>
      <c r="C82" s="424"/>
      <c r="D82" s="424"/>
    </row>
    <row r="83" spans="1:4">
      <c r="A83" s="450"/>
      <c r="B83" s="424"/>
      <c r="C83" s="424"/>
      <c r="D83" s="424"/>
    </row>
    <row r="84" spans="1:4">
      <c r="A84" s="450"/>
      <c r="B84" s="424"/>
      <c r="C84" s="424"/>
      <c r="D84" s="424"/>
    </row>
    <row r="85" spans="1:4">
      <c r="A85" s="450"/>
      <c r="B85" s="424"/>
      <c r="C85" s="424"/>
      <c r="D85" s="424"/>
    </row>
    <row r="86" spans="1:4">
      <c r="A86" s="450"/>
      <c r="B86" s="424"/>
      <c r="C86" s="424"/>
      <c r="D86" s="424"/>
    </row>
    <row r="87" spans="1:4">
      <c r="A87" s="450"/>
      <c r="B87" s="424"/>
      <c r="C87" s="424"/>
      <c r="D87" s="424"/>
    </row>
    <row r="88" spans="1:4">
      <c r="A88" s="450"/>
      <c r="B88" s="424"/>
      <c r="C88" s="424"/>
      <c r="D88" s="424"/>
    </row>
    <row r="89" spans="1:4">
      <c r="A89" s="450"/>
      <c r="B89" s="424"/>
      <c r="C89" s="424"/>
      <c r="D89" s="424"/>
    </row>
    <row r="90" spans="1:4">
      <c r="A90" s="450"/>
      <c r="B90" s="424"/>
      <c r="C90" s="424"/>
      <c r="D90" s="424"/>
    </row>
    <row r="91" spans="1:4">
      <c r="A91" s="450"/>
      <c r="B91" s="424"/>
      <c r="C91" s="424"/>
      <c r="D91" s="424"/>
    </row>
    <row r="92" spans="1:4">
      <c r="A92" s="450"/>
      <c r="B92" s="424"/>
      <c r="C92" s="424"/>
      <c r="D92" s="424"/>
    </row>
    <row r="93" spans="1:4">
      <c r="A93" s="450"/>
      <c r="B93" s="424"/>
      <c r="C93" s="424"/>
      <c r="D93" s="424"/>
    </row>
    <row r="94" spans="1:4">
      <c r="A94" s="450"/>
      <c r="B94" s="424"/>
      <c r="C94" s="424"/>
      <c r="D94" s="424"/>
    </row>
    <row r="95" spans="1:4">
      <c r="A95" s="450"/>
      <c r="B95" s="424"/>
      <c r="C95" s="424"/>
      <c r="D95" s="424"/>
    </row>
    <row r="96" spans="1:4">
      <c r="A96" s="450"/>
      <c r="B96" s="424"/>
      <c r="C96" s="424"/>
      <c r="D96" s="424"/>
    </row>
    <row r="97" spans="1:4">
      <c r="A97" s="424"/>
      <c r="B97" s="424"/>
      <c r="C97" s="424"/>
      <c r="D97" s="424"/>
    </row>
    <row r="98" spans="1:4">
      <c r="A98" s="424"/>
      <c r="B98" s="424"/>
      <c r="C98" s="424"/>
      <c r="D98" s="424"/>
    </row>
    <row r="99" spans="1:4">
      <c r="A99" s="424"/>
      <c r="B99" s="424"/>
      <c r="C99" s="424"/>
      <c r="D99" s="424"/>
    </row>
    <row r="100" spans="1:4">
      <c r="A100" s="424"/>
      <c r="B100" s="424"/>
      <c r="C100" s="424"/>
      <c r="D100" s="424"/>
    </row>
    <row r="101" spans="1:4">
      <c r="A101" s="424"/>
      <c r="B101" s="424"/>
      <c r="C101" s="424"/>
      <c r="D101" s="424"/>
    </row>
    <row r="102" spans="1:4">
      <c r="A102" s="424"/>
      <c r="B102" s="424"/>
      <c r="C102" s="424"/>
      <c r="D102" s="424"/>
    </row>
    <row r="103" spans="1:4">
      <c r="A103" s="424"/>
      <c r="B103" s="424"/>
      <c r="C103" s="424"/>
      <c r="D103" s="424"/>
    </row>
    <row r="104" spans="1:4">
      <c r="A104" s="424"/>
      <c r="B104" s="424"/>
      <c r="C104" s="424"/>
      <c r="D104" s="424"/>
    </row>
    <row r="105" spans="1:4">
      <c r="A105" s="424"/>
      <c r="B105" s="424"/>
      <c r="C105" s="424"/>
      <c r="D105" s="424"/>
    </row>
    <row r="106" spans="1:4">
      <c r="A106" s="424"/>
      <c r="B106" s="424"/>
      <c r="C106" s="424"/>
      <c r="D106" s="424"/>
    </row>
    <row r="107" spans="1:4">
      <c r="A107" s="424"/>
      <c r="B107" s="424"/>
      <c r="C107" s="424"/>
      <c r="D107" s="424"/>
    </row>
    <row r="108" spans="1:4">
      <c r="A108" s="424"/>
      <c r="B108" s="424"/>
      <c r="C108" s="424"/>
      <c r="D108" s="424"/>
    </row>
    <row r="109" spans="1:4">
      <c r="A109" s="424"/>
      <c r="B109" s="424"/>
      <c r="C109" s="424"/>
      <c r="D109" s="424"/>
    </row>
    <row r="110" spans="1:4">
      <c r="A110" s="424"/>
      <c r="B110" s="424"/>
      <c r="C110" s="424"/>
      <c r="D110" s="424"/>
    </row>
    <row r="111" spans="1:4">
      <c r="A111" s="424"/>
      <c r="B111" s="424"/>
      <c r="C111" s="424"/>
      <c r="D111" s="424"/>
    </row>
    <row r="112" spans="1:4">
      <c r="A112" s="424"/>
      <c r="B112" s="424"/>
      <c r="C112" s="424"/>
      <c r="D112" s="424"/>
    </row>
    <row r="113" spans="1:4">
      <c r="A113" s="424"/>
      <c r="B113" s="424"/>
      <c r="C113" s="424"/>
      <c r="D113" s="424"/>
    </row>
    <row r="114" spans="1:4">
      <c r="A114" s="424"/>
      <c r="B114" s="424"/>
      <c r="C114" s="424"/>
      <c r="D114" s="424"/>
    </row>
  </sheetData>
  <mergeCells count="3"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rightToLeft="1" workbookViewId="0">
      <selection sqref="A1:IV65536"/>
    </sheetView>
  </sheetViews>
  <sheetFormatPr defaultRowHeight="12.75"/>
  <cols>
    <col min="1" max="1" width="15.7109375" customWidth="1"/>
    <col min="2" max="2" width="46" customWidth="1"/>
    <col min="3" max="4" width="15.7109375" customWidth="1"/>
    <col min="5" max="6" width="13.42578125" bestFit="1" customWidth="1"/>
  </cols>
  <sheetData>
    <row r="1" spans="1:4" ht="17.100000000000001" customHeight="1"/>
    <row r="2" spans="1:4" s="1" customFormat="1" ht="17.100000000000001" customHeight="1">
      <c r="A2" s="372" t="s">
        <v>583</v>
      </c>
      <c r="B2" s="372"/>
      <c r="C2" s="372"/>
      <c r="D2" s="372"/>
    </row>
    <row r="3" spans="1:4" s="1" customFormat="1" ht="17.100000000000001" customHeight="1">
      <c r="A3" s="373" t="s">
        <v>584</v>
      </c>
      <c r="B3" s="93"/>
      <c r="C3" s="93"/>
      <c r="D3" s="93"/>
    </row>
    <row r="4" spans="1:4" s="1" customFormat="1" ht="17.100000000000001" customHeight="1">
      <c r="A4" s="373" t="s">
        <v>315</v>
      </c>
      <c r="B4" s="93"/>
      <c r="C4" s="93"/>
      <c r="D4" s="93"/>
    </row>
    <row r="5" spans="1:4" s="1" customFormat="1" ht="17.100000000000001" customHeight="1">
      <c r="A5" s="94"/>
      <c r="B5" s="94"/>
      <c r="C5" s="94"/>
      <c r="D5" s="374" t="s">
        <v>98</v>
      </c>
    </row>
    <row r="6" spans="1:4" s="1" customFormat="1" ht="17.100000000000001" customHeight="1">
      <c r="A6" s="375" t="s">
        <v>2</v>
      </c>
      <c r="B6" s="97"/>
      <c r="C6" s="454" t="s">
        <v>88</v>
      </c>
      <c r="D6" s="48"/>
    </row>
    <row r="7" spans="1:4" s="1" customFormat="1" ht="17.100000000000001" customHeight="1">
      <c r="A7" s="379" t="s">
        <v>57</v>
      </c>
      <c r="B7" s="455" t="s">
        <v>3</v>
      </c>
      <c r="C7" s="382" t="s">
        <v>4</v>
      </c>
      <c r="D7" s="382" t="s">
        <v>2</v>
      </c>
    </row>
    <row r="8" spans="1:4" s="1" customFormat="1" ht="17.100000000000001" customHeight="1">
      <c r="A8" s="383">
        <v>2010</v>
      </c>
      <c r="B8" s="103"/>
      <c r="C8" s="385"/>
      <c r="D8" s="385"/>
    </row>
    <row r="9" spans="1:4" s="1" customFormat="1" ht="21" customHeight="1">
      <c r="A9" s="394">
        <v>167252581</v>
      </c>
      <c r="B9" s="456" t="s">
        <v>99</v>
      </c>
      <c r="C9" s="457">
        <v>614691355</v>
      </c>
      <c r="D9" s="394">
        <v>151398138</v>
      </c>
    </row>
    <row r="10" spans="1:4" s="1" customFormat="1" ht="21" customHeight="1">
      <c r="A10" s="112" t="s">
        <v>54</v>
      </c>
      <c r="B10" s="458" t="s">
        <v>585</v>
      </c>
      <c r="C10" s="459">
        <v>3450000</v>
      </c>
      <c r="D10" s="459">
        <v>145660</v>
      </c>
    </row>
    <row r="11" spans="1:4" s="1" customFormat="1" ht="21" customHeight="1">
      <c r="A11" s="389">
        <v>2463</v>
      </c>
      <c r="B11" s="458" t="s">
        <v>101</v>
      </c>
      <c r="C11" s="459">
        <v>15162</v>
      </c>
      <c r="D11" s="112" t="s">
        <v>54</v>
      </c>
    </row>
    <row r="12" spans="1:4" s="1" customFormat="1" ht="21" customHeight="1">
      <c r="A12" s="389">
        <v>605742</v>
      </c>
      <c r="B12" s="458" t="s">
        <v>177</v>
      </c>
      <c r="C12" s="459">
        <v>870303</v>
      </c>
      <c r="D12" s="389">
        <v>142676</v>
      </c>
    </row>
    <row r="13" spans="1:4" s="1" customFormat="1" ht="21" customHeight="1">
      <c r="A13" s="389">
        <v>1756941</v>
      </c>
      <c r="B13" s="458" t="s">
        <v>102</v>
      </c>
      <c r="C13" s="459">
        <v>4351835</v>
      </c>
      <c r="D13" s="459">
        <v>1537568</v>
      </c>
    </row>
    <row r="14" spans="1:4" s="1" customFormat="1" ht="21" customHeight="1">
      <c r="A14" s="389">
        <v>1553268</v>
      </c>
      <c r="B14" s="458" t="s">
        <v>103</v>
      </c>
      <c r="C14" s="459">
        <v>8849348</v>
      </c>
      <c r="D14" s="389">
        <v>1011724</v>
      </c>
    </row>
    <row r="15" spans="1:4" s="1" customFormat="1" ht="21" customHeight="1">
      <c r="A15" s="389">
        <v>41181879</v>
      </c>
      <c r="B15" s="458" t="s">
        <v>104</v>
      </c>
      <c r="C15" s="459">
        <v>86818859</v>
      </c>
      <c r="D15" s="389">
        <v>2250171</v>
      </c>
    </row>
    <row r="16" spans="1:4" s="1" customFormat="1" ht="21" customHeight="1">
      <c r="A16" s="389">
        <v>2555194</v>
      </c>
      <c r="B16" s="458" t="s">
        <v>105</v>
      </c>
      <c r="C16" s="459">
        <v>9317797</v>
      </c>
      <c r="D16" s="389">
        <v>2789997</v>
      </c>
    </row>
    <row r="17" spans="1:4" s="1" customFormat="1" ht="21" customHeight="1">
      <c r="A17" s="389">
        <v>7479547</v>
      </c>
      <c r="B17" s="458" t="s">
        <v>106</v>
      </c>
      <c r="C17" s="459">
        <v>55560709</v>
      </c>
      <c r="D17" s="389">
        <v>8972304</v>
      </c>
    </row>
    <row r="18" spans="1:4" s="1" customFormat="1" ht="21" customHeight="1">
      <c r="A18" s="389">
        <v>4038678</v>
      </c>
      <c r="B18" s="458" t="s">
        <v>107</v>
      </c>
      <c r="C18" s="459">
        <v>8302580</v>
      </c>
      <c r="D18" s="389">
        <v>3166401</v>
      </c>
    </row>
    <row r="19" spans="1:4" s="1" customFormat="1" ht="21" customHeight="1">
      <c r="A19" s="389">
        <v>1329969</v>
      </c>
      <c r="B19" s="458" t="s">
        <v>108</v>
      </c>
      <c r="C19" s="459">
        <v>4991066</v>
      </c>
      <c r="D19" s="389">
        <v>530105</v>
      </c>
    </row>
    <row r="20" spans="1:4" s="1" customFormat="1" ht="21" customHeight="1">
      <c r="A20" s="389"/>
      <c r="B20" s="458" t="s">
        <v>109</v>
      </c>
      <c r="C20" s="459"/>
      <c r="D20" s="389"/>
    </row>
    <row r="21" spans="1:4" s="1" customFormat="1" ht="21" customHeight="1">
      <c r="A21" s="389">
        <v>9646535</v>
      </c>
      <c r="B21" s="458" t="s">
        <v>586</v>
      </c>
      <c r="C21" s="459">
        <v>36330859</v>
      </c>
      <c r="D21" s="389">
        <v>13505816</v>
      </c>
    </row>
    <row r="22" spans="1:4" s="1" customFormat="1" ht="21" customHeight="1">
      <c r="A22" s="389">
        <v>17172462</v>
      </c>
      <c r="B22" s="458" t="s">
        <v>587</v>
      </c>
      <c r="C22" s="459">
        <v>45169796</v>
      </c>
      <c r="D22" s="459">
        <v>12022089</v>
      </c>
    </row>
    <row r="23" spans="1:4" s="1" customFormat="1" ht="21" customHeight="1">
      <c r="A23" s="389">
        <v>9044898</v>
      </c>
      <c r="B23" s="458" t="s">
        <v>112</v>
      </c>
      <c r="C23" s="459">
        <v>47515911</v>
      </c>
      <c r="D23" s="389">
        <v>10148007</v>
      </c>
    </row>
    <row r="24" spans="1:4" s="1" customFormat="1" ht="21" customHeight="1">
      <c r="A24" s="389">
        <v>48779300</v>
      </c>
      <c r="B24" s="458" t="s">
        <v>113</v>
      </c>
      <c r="C24" s="459">
        <v>215853615</v>
      </c>
      <c r="D24" s="389">
        <v>38916846</v>
      </c>
    </row>
    <row r="25" spans="1:4" s="1" customFormat="1" ht="21" customHeight="1">
      <c r="A25" s="389">
        <v>45460743</v>
      </c>
      <c r="B25" s="458" t="s">
        <v>114</v>
      </c>
      <c r="C25" s="459">
        <v>149486183</v>
      </c>
      <c r="D25" s="389">
        <v>46679554</v>
      </c>
    </row>
    <row r="26" spans="1:4" s="1" customFormat="1" ht="21" customHeight="1">
      <c r="A26" s="389">
        <v>1115324</v>
      </c>
      <c r="B26" s="458" t="s">
        <v>352</v>
      </c>
      <c r="C26" s="459">
        <v>33842902</v>
      </c>
      <c r="D26" s="389">
        <v>1979118</v>
      </c>
    </row>
    <row r="27" spans="1:4" s="1" customFormat="1" ht="21" customHeight="1">
      <c r="A27" s="389">
        <v>6559141</v>
      </c>
      <c r="B27" s="458" t="s">
        <v>213</v>
      </c>
      <c r="C27" s="459">
        <v>40417959</v>
      </c>
      <c r="D27" s="389">
        <v>8288624</v>
      </c>
    </row>
    <row r="28" spans="1:4" s="1" customFormat="1" ht="21" customHeight="1">
      <c r="A28" s="389">
        <v>586783444</v>
      </c>
      <c r="B28" s="458" t="s">
        <v>308</v>
      </c>
      <c r="C28" s="459">
        <v>3140977690</v>
      </c>
      <c r="D28" s="389">
        <v>814557788</v>
      </c>
    </row>
    <row r="29" spans="1:4" s="1" customFormat="1" ht="21" customHeight="1">
      <c r="A29" s="389">
        <v>42675293</v>
      </c>
      <c r="B29" s="458" t="s">
        <v>534</v>
      </c>
      <c r="C29" s="459">
        <v>134082499</v>
      </c>
      <c r="D29" s="389">
        <v>50354540</v>
      </c>
    </row>
    <row r="30" spans="1:4" s="1" customFormat="1" ht="21" customHeight="1">
      <c r="A30" s="389">
        <v>90877519</v>
      </c>
      <c r="B30" s="458" t="s">
        <v>119</v>
      </c>
      <c r="C30" s="459">
        <v>215525506</v>
      </c>
      <c r="D30" s="389">
        <v>81522730</v>
      </c>
    </row>
    <row r="31" spans="1:4" s="1" customFormat="1" ht="21" customHeight="1">
      <c r="A31" s="112" t="s">
        <v>54</v>
      </c>
      <c r="B31" s="458" t="s">
        <v>120</v>
      </c>
      <c r="C31" s="459">
        <v>17977</v>
      </c>
      <c r="D31" s="112" t="s">
        <v>54</v>
      </c>
    </row>
    <row r="32" spans="1:4" s="1" customFormat="1" ht="21" customHeight="1">
      <c r="A32" s="389">
        <v>22454116</v>
      </c>
      <c r="B32" s="458" t="s">
        <v>121</v>
      </c>
      <c r="C32" s="459">
        <v>110307963</v>
      </c>
      <c r="D32" s="389">
        <v>78509105</v>
      </c>
    </row>
    <row r="33" spans="1:6" s="1" customFormat="1" ht="21" customHeight="1">
      <c r="A33" s="389">
        <v>91636</v>
      </c>
      <c r="B33" s="458" t="s">
        <v>122</v>
      </c>
      <c r="C33" s="459">
        <v>490683</v>
      </c>
      <c r="D33" s="389">
        <v>271277</v>
      </c>
    </row>
    <row r="34" spans="1:6" s="1" customFormat="1" ht="21" customHeight="1">
      <c r="A34" s="389">
        <v>58150</v>
      </c>
      <c r="B34" s="458" t="s">
        <v>125</v>
      </c>
      <c r="C34" s="459">
        <v>81755</v>
      </c>
      <c r="D34" s="459">
        <v>49537</v>
      </c>
    </row>
    <row r="35" spans="1:6" s="1" customFormat="1" ht="19.5" customHeight="1">
      <c r="A35" s="389">
        <v>335851</v>
      </c>
      <c r="B35" s="458" t="s">
        <v>126</v>
      </c>
      <c r="C35" s="459">
        <v>3311360</v>
      </c>
      <c r="D35" s="389">
        <v>457977</v>
      </c>
    </row>
    <row r="36" spans="1:6" s="1" customFormat="1" ht="19.5" customHeight="1">
      <c r="A36" s="389">
        <v>141587572</v>
      </c>
      <c r="B36" s="460" t="s">
        <v>588</v>
      </c>
      <c r="C36" s="459">
        <v>657082149</v>
      </c>
      <c r="D36" s="389">
        <v>207041018</v>
      </c>
    </row>
    <row r="37" spans="1:6" s="1" customFormat="1" ht="19.5" customHeight="1">
      <c r="A37" s="389">
        <v>5051451</v>
      </c>
      <c r="B37" s="458" t="s">
        <v>128</v>
      </c>
      <c r="C37" s="459">
        <v>35144428</v>
      </c>
      <c r="D37" s="389">
        <v>5860610</v>
      </c>
    </row>
    <row r="38" spans="1:6" s="1" customFormat="1" ht="16.5" customHeight="1">
      <c r="A38" s="389">
        <v>5839311</v>
      </c>
      <c r="B38" s="458" t="s">
        <v>589</v>
      </c>
      <c r="C38" s="112">
        <v>7532275</v>
      </c>
      <c r="D38" s="112">
        <v>624508</v>
      </c>
      <c r="E38" s="161"/>
      <c r="F38" s="155"/>
    </row>
    <row r="39" spans="1:6" s="1" customFormat="1" ht="16.5" customHeight="1">
      <c r="A39" s="418">
        <v>842775</v>
      </c>
      <c r="B39" s="461" t="s">
        <v>223</v>
      </c>
      <c r="C39" s="122">
        <v>10370216</v>
      </c>
      <c r="D39" s="122">
        <v>252812</v>
      </c>
      <c r="E39" s="151"/>
    </row>
    <row r="40" spans="1:6" s="1" customFormat="1" ht="16.5" customHeight="1">
      <c r="A40"/>
      <c r="B40"/>
      <c r="C40"/>
      <c r="D40"/>
    </row>
    <row r="41" spans="1:6" s="1" customFormat="1" ht="16.5" customHeight="1">
      <c r="A41"/>
      <c r="B41" s="158" t="s">
        <v>590</v>
      </c>
      <c r="C41"/>
      <c r="D41"/>
    </row>
    <row r="42" spans="1:6" s="1" customFormat="1" ht="16.5" customHeight="1">
      <c r="A42"/>
      <c r="B42"/>
      <c r="C42"/>
      <c r="D42"/>
    </row>
    <row r="43" spans="1:6" s="1" customFormat="1" ht="16.5" customHeight="1">
      <c r="A43"/>
      <c r="B43"/>
      <c r="C43"/>
      <c r="D43"/>
    </row>
    <row r="44" spans="1:6" s="1" customFormat="1" ht="16.5" customHeight="1">
      <c r="A44" s="372" t="s">
        <v>591</v>
      </c>
      <c r="B44" s="372"/>
      <c r="C44" s="372"/>
      <c r="D44" s="372"/>
    </row>
    <row r="45" spans="1:6" s="1" customFormat="1" ht="18" customHeight="1">
      <c r="A45" s="373" t="s">
        <v>584</v>
      </c>
      <c r="B45" s="368"/>
      <c r="C45" s="368"/>
      <c r="D45" s="368"/>
    </row>
    <row r="46" spans="1:6" s="1" customFormat="1" ht="18" customHeight="1">
      <c r="A46" s="373" t="s">
        <v>315</v>
      </c>
      <c r="B46" s="368"/>
      <c r="C46" s="368"/>
      <c r="D46" s="368"/>
    </row>
    <row r="47" spans="1:6" s="1" customFormat="1" ht="15" customHeight="1">
      <c r="A47" s="94"/>
      <c r="B47" s="94"/>
      <c r="C47" s="94"/>
      <c r="D47" s="374" t="s">
        <v>98</v>
      </c>
    </row>
    <row r="48" spans="1:6" s="1" customFormat="1" ht="24" customHeight="1">
      <c r="A48" s="375" t="s">
        <v>2</v>
      </c>
      <c r="B48" s="97"/>
      <c r="C48" s="454" t="s">
        <v>88</v>
      </c>
      <c r="D48" s="48"/>
    </row>
    <row r="49" spans="1:5" s="1" customFormat="1" ht="19.5" customHeight="1">
      <c r="A49" s="379" t="s">
        <v>57</v>
      </c>
      <c r="B49" s="455" t="s">
        <v>3</v>
      </c>
      <c r="C49" s="382" t="s">
        <v>4</v>
      </c>
      <c r="D49" s="382" t="s">
        <v>2</v>
      </c>
    </row>
    <row r="50" spans="1:5" s="1" customFormat="1" ht="19.5" customHeight="1">
      <c r="A50" s="462">
        <v>2010</v>
      </c>
      <c r="B50" s="127"/>
      <c r="C50" s="385"/>
      <c r="D50" s="385"/>
    </row>
    <row r="51" spans="1:5" s="1" customFormat="1" ht="21.75" customHeight="1">
      <c r="A51" s="394">
        <v>838873</v>
      </c>
      <c r="B51" s="458" t="s">
        <v>592</v>
      </c>
      <c r="C51" s="112">
        <v>13070068</v>
      </c>
      <c r="D51" s="112">
        <v>327634</v>
      </c>
      <c r="E51" s="151"/>
    </row>
    <row r="52" spans="1:5" s="1" customFormat="1" ht="21.75" customHeight="1">
      <c r="A52" s="112" t="s">
        <v>54</v>
      </c>
      <c r="B52" s="458" t="s">
        <v>593</v>
      </c>
      <c r="C52" s="112">
        <v>4511</v>
      </c>
      <c r="D52" s="112" t="s">
        <v>54</v>
      </c>
      <c r="E52" s="151"/>
    </row>
    <row r="53" spans="1:5" s="1" customFormat="1" ht="21.75" customHeight="1">
      <c r="A53" s="389">
        <v>79715</v>
      </c>
      <c r="B53" s="458" t="s">
        <v>594</v>
      </c>
      <c r="C53" s="112">
        <v>896935</v>
      </c>
      <c r="D53" s="112">
        <v>342505</v>
      </c>
      <c r="E53" s="151"/>
    </row>
    <row r="54" spans="1:5" s="1" customFormat="1" ht="21.75" customHeight="1">
      <c r="A54" s="389">
        <v>18362802</v>
      </c>
      <c r="B54" s="458" t="s">
        <v>224</v>
      </c>
      <c r="C54" s="112">
        <v>58455875</v>
      </c>
      <c r="D54" s="112">
        <v>9972974</v>
      </c>
      <c r="E54" s="151"/>
    </row>
    <row r="55" spans="1:5" s="1" customFormat="1" ht="21.75" customHeight="1">
      <c r="A55" s="389">
        <v>5385715</v>
      </c>
      <c r="B55" s="458" t="s">
        <v>131</v>
      </c>
      <c r="C55" s="459">
        <v>19285214</v>
      </c>
      <c r="D55" s="389">
        <v>5411344</v>
      </c>
    </row>
    <row r="56" spans="1:5" s="1" customFormat="1" ht="21.75" customHeight="1">
      <c r="A56" s="112" t="s">
        <v>54</v>
      </c>
      <c r="B56" s="458" t="s">
        <v>132</v>
      </c>
      <c r="C56" s="459">
        <v>74051</v>
      </c>
      <c r="D56" s="112" t="s">
        <v>54</v>
      </c>
    </row>
    <row r="57" spans="1:5" s="1" customFormat="1" ht="21.75" customHeight="1">
      <c r="A57" s="389">
        <v>34334203</v>
      </c>
      <c r="B57" s="458" t="s">
        <v>191</v>
      </c>
      <c r="C57" s="459">
        <v>76081114</v>
      </c>
      <c r="D57" s="389">
        <v>37122586</v>
      </c>
    </row>
    <row r="58" spans="1:5" s="1" customFormat="1" ht="21.75" customHeight="1">
      <c r="A58" s="389">
        <v>3708401</v>
      </c>
      <c r="B58" s="458" t="s">
        <v>139</v>
      </c>
      <c r="C58" s="459">
        <v>11645213</v>
      </c>
      <c r="D58" s="389">
        <v>4751807</v>
      </c>
    </row>
    <row r="59" spans="1:5" s="1" customFormat="1" ht="21.75" customHeight="1">
      <c r="A59" s="389">
        <v>390000</v>
      </c>
      <c r="B59" s="458" t="s">
        <v>140</v>
      </c>
      <c r="C59" s="459">
        <v>5000</v>
      </c>
      <c r="D59" s="112" t="s">
        <v>54</v>
      </c>
    </row>
    <row r="60" spans="1:5" s="1" customFormat="1" ht="21.75" customHeight="1">
      <c r="A60" s="389">
        <v>243883</v>
      </c>
      <c r="B60" s="458" t="s">
        <v>178</v>
      </c>
      <c r="C60" s="459">
        <v>14509307</v>
      </c>
      <c r="D60" s="459">
        <v>13414757</v>
      </c>
    </row>
    <row r="61" spans="1:5" s="1" customFormat="1" ht="21.75" customHeight="1">
      <c r="A61" s="389">
        <v>942157</v>
      </c>
      <c r="B61" s="458" t="s">
        <v>183</v>
      </c>
      <c r="C61" s="459">
        <v>5481545</v>
      </c>
      <c r="D61" s="459">
        <v>1667286</v>
      </c>
    </row>
    <row r="62" spans="1:5" s="1" customFormat="1" ht="21.75" customHeight="1">
      <c r="A62" s="389">
        <v>1660649</v>
      </c>
      <c r="B62" s="458" t="s">
        <v>144</v>
      </c>
      <c r="C62" s="459">
        <v>7905241</v>
      </c>
      <c r="D62" s="459">
        <v>1847412</v>
      </c>
    </row>
    <row r="63" spans="1:5" s="1" customFormat="1" ht="21.75" customHeight="1">
      <c r="A63" s="389">
        <v>161946995</v>
      </c>
      <c r="B63" s="458" t="s">
        <v>321</v>
      </c>
      <c r="C63" s="459">
        <v>671288949</v>
      </c>
      <c r="D63" s="459">
        <v>189760274</v>
      </c>
    </row>
    <row r="64" spans="1:5" s="1" customFormat="1" ht="21.75" customHeight="1">
      <c r="A64" s="389">
        <v>26271673</v>
      </c>
      <c r="B64" s="458" t="s">
        <v>145</v>
      </c>
      <c r="C64" s="459">
        <v>107333149</v>
      </c>
      <c r="D64" s="459">
        <v>12804878</v>
      </c>
    </row>
    <row r="65" spans="1:6" s="1" customFormat="1" ht="21.75" customHeight="1">
      <c r="A65" s="389">
        <v>1621541</v>
      </c>
      <c r="B65" s="458" t="s">
        <v>322</v>
      </c>
      <c r="C65" s="459">
        <v>27059751</v>
      </c>
      <c r="D65" s="459">
        <v>3568222</v>
      </c>
    </row>
    <row r="66" spans="1:6" s="1" customFormat="1" ht="21.75" customHeight="1">
      <c r="A66" s="112" t="s">
        <v>54</v>
      </c>
      <c r="B66" s="458" t="s">
        <v>323</v>
      </c>
      <c r="C66" s="459">
        <v>1396000</v>
      </c>
      <c r="D66" s="112" t="s">
        <v>54</v>
      </c>
    </row>
    <row r="67" spans="1:6" s="1" customFormat="1" ht="21.75" customHeight="1">
      <c r="A67" s="112" t="s">
        <v>54</v>
      </c>
      <c r="B67" s="458" t="s">
        <v>148</v>
      </c>
      <c r="C67" s="459">
        <v>320000</v>
      </c>
      <c r="D67" s="112" t="s">
        <v>54</v>
      </c>
    </row>
    <row r="68" spans="1:6" s="1" customFormat="1" ht="21.75" customHeight="1">
      <c r="A68" s="389">
        <v>19757552</v>
      </c>
      <c r="B68" s="458" t="s">
        <v>149</v>
      </c>
      <c r="C68" s="459">
        <v>77847921</v>
      </c>
      <c r="D68" s="459">
        <v>20861775</v>
      </c>
    </row>
    <row r="69" spans="1:6" s="1" customFormat="1" ht="21.75" customHeight="1">
      <c r="A69" s="389">
        <v>492862</v>
      </c>
      <c r="B69" s="458" t="s">
        <v>150</v>
      </c>
      <c r="C69" s="459">
        <v>735498</v>
      </c>
      <c r="D69" s="459">
        <v>313401</v>
      </c>
    </row>
    <row r="70" spans="1:6" s="1" customFormat="1" ht="21.75" customHeight="1">
      <c r="A70" s="389">
        <v>1337894</v>
      </c>
      <c r="B70" s="458" t="s">
        <v>151</v>
      </c>
      <c r="C70" s="459">
        <v>11874282</v>
      </c>
      <c r="D70" s="459">
        <v>3267489</v>
      </c>
    </row>
    <row r="71" spans="1:6" s="1" customFormat="1" ht="21.75" customHeight="1">
      <c r="A71" s="389">
        <v>101046023</v>
      </c>
      <c r="B71" s="458" t="s">
        <v>208</v>
      </c>
      <c r="C71" s="459">
        <v>337237920</v>
      </c>
      <c r="D71" s="112" t="s">
        <v>54</v>
      </c>
    </row>
    <row r="72" spans="1:6" s="1" customFormat="1" ht="21.75" customHeight="1">
      <c r="A72" s="389">
        <v>6935967</v>
      </c>
      <c r="B72" s="458" t="s">
        <v>327</v>
      </c>
      <c r="C72" s="459">
        <v>70780634</v>
      </c>
      <c r="D72" s="389">
        <v>23421829</v>
      </c>
    </row>
    <row r="73" spans="1:6" s="1" customFormat="1" ht="21.75" customHeight="1">
      <c r="A73" s="112" t="s">
        <v>54</v>
      </c>
      <c r="B73" s="458" t="s">
        <v>377</v>
      </c>
      <c r="C73" s="459">
        <v>118066137</v>
      </c>
      <c r="D73" s="112" t="s">
        <v>54</v>
      </c>
    </row>
    <row r="74" spans="1:6" s="1" customFormat="1" ht="24" customHeight="1">
      <c r="A74" s="399">
        <f>SUM(A9:A39,A51:A73)</f>
        <v>1647488688</v>
      </c>
      <c r="B74" s="463" t="s">
        <v>540</v>
      </c>
      <c r="C74" s="464">
        <f>SUM(C9:C39,C51:C73)</f>
        <v>7312115055</v>
      </c>
      <c r="D74" s="464">
        <f>SUM(D9:D34,D35:D73)</f>
        <v>1871842873</v>
      </c>
      <c r="E74" s="155"/>
      <c r="F74" s="155"/>
    </row>
    <row r="75" spans="1:6" s="1" customFormat="1" ht="24" customHeight="1">
      <c r="A75" s="168" t="s">
        <v>54</v>
      </c>
      <c r="B75" s="465" t="s">
        <v>595</v>
      </c>
      <c r="C75" s="464">
        <v>1200000000</v>
      </c>
      <c r="D75" s="168" t="s">
        <v>54</v>
      </c>
      <c r="F75" s="155"/>
    </row>
    <row r="76" spans="1:6" s="1" customFormat="1" ht="18" customHeight="1">
      <c r="A76" s="466"/>
      <c r="B76" s="466"/>
      <c r="C76" s="466"/>
      <c r="D76" s="466"/>
    </row>
    <row r="77" spans="1:6" s="1" customFormat="1" ht="16.5" customHeight="1">
      <c r="A77"/>
      <c r="B77" s="70" t="s">
        <v>596</v>
      </c>
      <c r="C77"/>
      <c r="D77"/>
      <c r="E77" s="155"/>
    </row>
    <row r="78" spans="1:6" s="1" customFormat="1" ht="18" customHeight="1">
      <c r="A78" s="466"/>
      <c r="B78" s="466"/>
      <c r="C78" s="466"/>
      <c r="D78" s="466"/>
      <c r="E78" s="155"/>
    </row>
    <row r="79" spans="1:6" s="1" customFormat="1"/>
    <row r="80" spans="1:6" s="1" customFormat="1"/>
    <row r="81" s="1" customFormat="1"/>
    <row r="82" s="1" customFormat="1"/>
    <row r="83" s="1" customFormat="1"/>
    <row r="84" s="1" customFormat="1"/>
    <row r="85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</sheetData>
  <mergeCells count="8">
    <mergeCell ref="A76:D76"/>
    <mergeCell ref="A78:D78"/>
    <mergeCell ref="A2:D2"/>
    <mergeCell ref="C7:C8"/>
    <mergeCell ref="D7:D8"/>
    <mergeCell ref="A44:D44"/>
    <mergeCell ref="C49:C50"/>
    <mergeCell ref="D49:D5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8"/>
  <sheetViews>
    <sheetView rightToLeft="1" workbookViewId="0">
      <selection sqref="A1:IV65536"/>
    </sheetView>
  </sheetViews>
  <sheetFormatPr defaultRowHeight="12.75"/>
  <cols>
    <col min="1" max="1" width="15.7109375" customWidth="1"/>
    <col min="2" max="2" width="3.5703125" customWidth="1"/>
    <col min="3" max="3" width="50.5703125" customWidth="1"/>
    <col min="4" max="5" width="15.7109375" customWidth="1"/>
    <col min="6" max="6" width="12.7109375" bestFit="1" customWidth="1"/>
    <col min="7" max="7" width="11.7109375" bestFit="1" customWidth="1"/>
  </cols>
  <sheetData>
    <row r="2" spans="1:7" s="1" customFormat="1" ht="15.75">
      <c r="A2" s="372" t="s">
        <v>597</v>
      </c>
      <c r="B2" s="372"/>
      <c r="C2" s="372"/>
      <c r="D2" s="372"/>
      <c r="E2" s="372"/>
    </row>
    <row r="3" spans="1:7" s="1" customFormat="1" ht="20.25" customHeight="1">
      <c r="A3" s="373" t="s">
        <v>598</v>
      </c>
      <c r="B3" s="136"/>
      <c r="C3" s="136"/>
      <c r="D3" s="136"/>
      <c r="E3" s="136"/>
    </row>
    <row r="4" spans="1:7" s="1" customFormat="1" ht="20.25" customHeight="1">
      <c r="A4" s="373" t="s">
        <v>282</v>
      </c>
      <c r="B4" s="136"/>
      <c r="C4" s="136"/>
      <c r="D4" s="136"/>
      <c r="E4" s="136"/>
    </row>
    <row r="5" spans="1:7" s="1" customFormat="1" ht="16.5" customHeight="1">
      <c r="A5" s="94"/>
      <c r="B5" s="137"/>
      <c r="C5" s="94"/>
      <c r="D5" s="94"/>
      <c r="E5" s="374" t="s">
        <v>98</v>
      </c>
    </row>
    <row r="6" spans="1:7" s="1" customFormat="1" ht="20.25" customHeight="1">
      <c r="A6" s="375" t="s">
        <v>2</v>
      </c>
      <c r="B6" s="376"/>
      <c r="C6" s="139"/>
      <c r="D6" s="377" t="s">
        <v>88</v>
      </c>
      <c r="E6" s="378"/>
    </row>
    <row r="7" spans="1:7" s="1" customFormat="1" ht="20.25" customHeight="1">
      <c r="A7" s="379" t="s">
        <v>57</v>
      </c>
      <c r="B7" s="380" t="s">
        <v>3</v>
      </c>
      <c r="C7" s="467"/>
      <c r="D7" s="382" t="s">
        <v>335</v>
      </c>
      <c r="E7" s="382" t="s">
        <v>2</v>
      </c>
    </row>
    <row r="8" spans="1:7" s="1" customFormat="1" ht="20.25" customHeight="1">
      <c r="A8" s="383">
        <v>2010</v>
      </c>
      <c r="B8" s="384"/>
      <c r="C8" s="143"/>
      <c r="D8" s="385"/>
      <c r="E8" s="385"/>
    </row>
    <row r="9" spans="1:7" s="1" customFormat="1" ht="21.75" customHeight="1">
      <c r="A9" s="468"/>
      <c r="B9" s="387" t="s">
        <v>7</v>
      </c>
      <c r="C9" s="388" t="s">
        <v>173</v>
      </c>
      <c r="D9" s="469"/>
      <c r="E9" s="469"/>
    </row>
    <row r="10" spans="1:7" s="1" customFormat="1" ht="18" customHeight="1">
      <c r="A10" s="389">
        <v>29079751</v>
      </c>
      <c r="B10" s="36"/>
      <c r="C10" s="390" t="s">
        <v>99</v>
      </c>
      <c r="D10" s="389">
        <v>232528278</v>
      </c>
      <c r="E10" s="389">
        <v>21628925</v>
      </c>
      <c r="G10" s="155"/>
    </row>
    <row r="11" spans="1:7" s="1" customFormat="1" ht="18" customHeight="1">
      <c r="A11" s="112" t="s">
        <v>54</v>
      </c>
      <c r="B11" s="36"/>
      <c r="C11" s="390" t="s">
        <v>100</v>
      </c>
      <c r="D11" s="389">
        <v>3450000</v>
      </c>
      <c r="E11" s="389">
        <v>145660</v>
      </c>
      <c r="G11" s="155"/>
    </row>
    <row r="12" spans="1:7" s="1" customFormat="1" ht="18" customHeight="1">
      <c r="A12" s="389">
        <v>2463</v>
      </c>
      <c r="B12" s="36"/>
      <c r="C12" s="390" t="s">
        <v>101</v>
      </c>
      <c r="D12" s="389">
        <v>15162</v>
      </c>
      <c r="E12" s="112" t="s">
        <v>54</v>
      </c>
    </row>
    <row r="13" spans="1:7" s="1" customFormat="1" ht="18" customHeight="1">
      <c r="A13" s="389">
        <v>605742</v>
      </c>
      <c r="B13" s="36"/>
      <c r="C13" s="390" t="s">
        <v>177</v>
      </c>
      <c r="D13" s="389">
        <v>870303</v>
      </c>
      <c r="E13" s="389">
        <v>142676</v>
      </c>
    </row>
    <row r="14" spans="1:7" s="1" customFormat="1" ht="18" customHeight="1">
      <c r="A14" s="389">
        <v>1756941</v>
      </c>
      <c r="B14" s="36"/>
      <c r="C14" s="390" t="s">
        <v>102</v>
      </c>
      <c r="D14" s="389">
        <v>4351835</v>
      </c>
      <c r="E14" s="389">
        <v>1537568</v>
      </c>
    </row>
    <row r="15" spans="1:7" s="1" customFormat="1" ht="18" customHeight="1">
      <c r="A15" s="389">
        <v>1553268</v>
      </c>
      <c r="B15" s="36"/>
      <c r="C15" s="390" t="s">
        <v>103</v>
      </c>
      <c r="D15" s="389">
        <v>8849348</v>
      </c>
      <c r="E15" s="389">
        <v>1011724</v>
      </c>
    </row>
    <row r="16" spans="1:7" s="1" customFormat="1" ht="18" customHeight="1">
      <c r="A16" s="389">
        <v>41181879</v>
      </c>
      <c r="B16" s="36"/>
      <c r="C16" s="390" t="s">
        <v>104</v>
      </c>
      <c r="D16" s="389">
        <v>86818859</v>
      </c>
      <c r="E16" s="389">
        <v>2250171</v>
      </c>
    </row>
    <row r="17" spans="1:5" s="1" customFormat="1" ht="18" customHeight="1">
      <c r="A17" s="112" t="s">
        <v>54</v>
      </c>
      <c r="B17" s="36"/>
      <c r="C17" s="390" t="s">
        <v>120</v>
      </c>
      <c r="D17" s="389">
        <v>17977</v>
      </c>
      <c r="E17" s="112" t="s">
        <v>54</v>
      </c>
    </row>
    <row r="18" spans="1:5" s="1" customFormat="1" ht="18" customHeight="1">
      <c r="A18" s="389">
        <v>58150</v>
      </c>
      <c r="B18" s="36"/>
      <c r="C18" s="390" t="s">
        <v>125</v>
      </c>
      <c r="D18" s="389">
        <v>81755</v>
      </c>
      <c r="E18" s="389">
        <v>49537</v>
      </c>
    </row>
    <row r="19" spans="1:5" s="1" customFormat="1" ht="18" customHeight="1">
      <c r="A19" s="389">
        <v>390000</v>
      </c>
      <c r="B19" s="36"/>
      <c r="C19" s="390" t="s">
        <v>140</v>
      </c>
      <c r="D19" s="389">
        <v>5000</v>
      </c>
      <c r="E19" s="112" t="s">
        <v>54</v>
      </c>
    </row>
    <row r="20" spans="1:5" s="1" customFormat="1" ht="18" customHeight="1">
      <c r="A20" s="389">
        <v>243883</v>
      </c>
      <c r="B20" s="36"/>
      <c r="C20" s="390" t="s">
        <v>178</v>
      </c>
      <c r="D20" s="389">
        <v>14509307</v>
      </c>
      <c r="E20" s="389">
        <v>13414757</v>
      </c>
    </row>
    <row r="21" spans="1:5" s="1" customFormat="1" ht="18" customHeight="1">
      <c r="A21" s="389">
        <v>161946995</v>
      </c>
      <c r="B21" s="36"/>
      <c r="C21" s="390" t="s">
        <v>321</v>
      </c>
      <c r="D21" s="389">
        <v>671288949</v>
      </c>
      <c r="E21" s="389">
        <v>189760274</v>
      </c>
    </row>
    <row r="22" spans="1:5" s="1" customFormat="1" ht="18" customHeight="1">
      <c r="A22" s="389">
        <v>492862</v>
      </c>
      <c r="B22" s="36"/>
      <c r="C22" s="390" t="s">
        <v>150</v>
      </c>
      <c r="D22" s="389">
        <v>735498</v>
      </c>
      <c r="E22" s="389">
        <v>313401</v>
      </c>
    </row>
    <row r="23" spans="1:5" s="1" customFormat="1" ht="18" customHeight="1">
      <c r="A23" s="112" t="s">
        <v>54</v>
      </c>
      <c r="B23" s="36"/>
      <c r="C23" s="390" t="s">
        <v>599</v>
      </c>
      <c r="D23" s="389">
        <v>118066137</v>
      </c>
      <c r="E23" s="112" t="s">
        <v>54</v>
      </c>
    </row>
    <row r="24" spans="1:5" s="1" customFormat="1" ht="21.75" customHeight="1">
      <c r="A24" s="392">
        <f>SUM(A10:A23)</f>
        <v>237311934</v>
      </c>
      <c r="B24" s="154"/>
      <c r="C24" s="470" t="s">
        <v>179</v>
      </c>
      <c r="D24" s="392">
        <f>SUM(D10:D23)</f>
        <v>1141588408</v>
      </c>
      <c r="E24" s="392">
        <f>SUM(E10:E23)</f>
        <v>230254693</v>
      </c>
    </row>
    <row r="25" spans="1:5" s="1" customFormat="1" ht="21.75" customHeight="1">
      <c r="A25" s="394"/>
      <c r="B25" s="395" t="s">
        <v>9</v>
      </c>
      <c r="C25" s="388" t="s">
        <v>182</v>
      </c>
      <c r="D25" s="394"/>
      <c r="E25" s="394"/>
    </row>
    <row r="26" spans="1:5" s="1" customFormat="1" ht="18" customHeight="1">
      <c r="A26" s="389">
        <v>2555194</v>
      </c>
      <c r="B26" s="36"/>
      <c r="C26" s="390" t="s">
        <v>105</v>
      </c>
      <c r="D26" s="389">
        <v>9317797</v>
      </c>
      <c r="E26" s="389">
        <v>2789997</v>
      </c>
    </row>
    <row r="27" spans="1:5" s="1" customFormat="1" ht="18" customHeight="1">
      <c r="A27" s="389">
        <v>9044898</v>
      </c>
      <c r="B27" s="36"/>
      <c r="C27" s="390" t="s">
        <v>112</v>
      </c>
      <c r="D27" s="389">
        <v>47515911</v>
      </c>
      <c r="E27" s="389">
        <v>10148007</v>
      </c>
    </row>
    <row r="28" spans="1:5" s="1" customFormat="1" ht="18" customHeight="1">
      <c r="A28" s="389">
        <v>91636</v>
      </c>
      <c r="B28" s="36"/>
      <c r="C28" s="390" t="s">
        <v>122</v>
      </c>
      <c r="D28" s="389">
        <v>490683</v>
      </c>
      <c r="E28" s="389">
        <v>271277</v>
      </c>
    </row>
    <row r="29" spans="1:5" s="1" customFormat="1" ht="18" customHeight="1">
      <c r="A29" s="389">
        <v>942157</v>
      </c>
      <c r="B29" s="36"/>
      <c r="C29" s="390" t="s">
        <v>142</v>
      </c>
      <c r="D29" s="389">
        <v>5481545</v>
      </c>
      <c r="E29" s="389">
        <v>1667286</v>
      </c>
    </row>
    <row r="30" spans="1:5" s="1" customFormat="1" ht="18" customHeight="1">
      <c r="A30" s="392">
        <f>SUM(A26:A29)</f>
        <v>12633885</v>
      </c>
      <c r="B30" s="154"/>
      <c r="C30" s="470" t="s">
        <v>184</v>
      </c>
      <c r="D30" s="392">
        <f>SUM(D26:D29)</f>
        <v>62805936</v>
      </c>
      <c r="E30" s="392">
        <f>SUM(E26:E29)</f>
        <v>14876567</v>
      </c>
    </row>
    <row r="31" spans="1:5" s="1" customFormat="1" ht="18" customHeight="1">
      <c r="A31" s="394"/>
      <c r="B31" s="395" t="s">
        <v>10</v>
      </c>
      <c r="C31" s="388" t="s">
        <v>188</v>
      </c>
      <c r="D31" s="394"/>
      <c r="E31" s="394"/>
    </row>
    <row r="32" spans="1:5" s="1" customFormat="1" ht="18" customHeight="1">
      <c r="A32" s="389">
        <v>45460743</v>
      </c>
      <c r="B32" s="36"/>
      <c r="C32" s="398" t="s">
        <v>114</v>
      </c>
      <c r="D32" s="389">
        <v>149486183</v>
      </c>
      <c r="E32" s="389">
        <v>46679554</v>
      </c>
    </row>
    <row r="33" spans="1:7" s="1" customFormat="1" ht="18" customHeight="1">
      <c r="A33" s="389">
        <v>5051451</v>
      </c>
      <c r="B33" s="36"/>
      <c r="C33" s="398" t="s">
        <v>128</v>
      </c>
      <c r="D33" s="389">
        <v>35144428</v>
      </c>
      <c r="E33" s="389">
        <v>5860610</v>
      </c>
    </row>
    <row r="34" spans="1:7" s="1" customFormat="1" ht="18" customHeight="1">
      <c r="A34" s="112" t="s">
        <v>54</v>
      </c>
      <c r="B34" s="36"/>
      <c r="C34" s="390" t="s">
        <v>132</v>
      </c>
      <c r="D34" s="389">
        <v>74051</v>
      </c>
      <c r="E34" s="112" t="s">
        <v>54</v>
      </c>
    </row>
    <row r="35" spans="1:7" s="1" customFormat="1" ht="18" customHeight="1">
      <c r="A35" s="389">
        <v>34334203</v>
      </c>
      <c r="B35" s="36"/>
      <c r="C35" s="390" t="s">
        <v>191</v>
      </c>
      <c r="D35" s="389">
        <v>76081114</v>
      </c>
      <c r="E35" s="389">
        <v>37122586</v>
      </c>
    </row>
    <row r="36" spans="1:7" s="1" customFormat="1" ht="18" customHeight="1">
      <c r="A36" s="112" t="s">
        <v>54</v>
      </c>
      <c r="B36" s="36"/>
      <c r="C36" s="390" t="s">
        <v>323</v>
      </c>
      <c r="D36" s="389">
        <v>1396000</v>
      </c>
      <c r="E36" s="112" t="s">
        <v>54</v>
      </c>
    </row>
    <row r="37" spans="1:7" s="1" customFormat="1" ht="18" customHeight="1">
      <c r="A37" s="389">
        <v>1621541</v>
      </c>
      <c r="B37" s="36"/>
      <c r="C37" s="390" t="s">
        <v>322</v>
      </c>
      <c r="D37" s="389">
        <v>27059751</v>
      </c>
      <c r="E37" s="389">
        <v>3568222</v>
      </c>
    </row>
    <row r="38" spans="1:7" s="1" customFormat="1" ht="18" customHeight="1">
      <c r="A38" s="112" t="s">
        <v>54</v>
      </c>
      <c r="B38" s="36"/>
      <c r="C38" s="390" t="s">
        <v>148</v>
      </c>
      <c r="D38" s="389">
        <v>320000</v>
      </c>
      <c r="E38" s="112" t="s">
        <v>54</v>
      </c>
    </row>
    <row r="39" spans="1:7" s="1" customFormat="1" ht="18" customHeight="1">
      <c r="A39" s="389">
        <v>15265159</v>
      </c>
      <c r="B39" s="36"/>
      <c r="C39" s="390" t="s">
        <v>600</v>
      </c>
      <c r="D39" s="389">
        <v>56246043</v>
      </c>
      <c r="E39" s="389">
        <v>14115900</v>
      </c>
      <c r="G39" s="155"/>
    </row>
    <row r="40" spans="1:7" s="1" customFormat="1" ht="18" customHeight="1">
      <c r="A40" s="399">
        <f>SUM(A32:A39)</f>
        <v>101733097</v>
      </c>
      <c r="B40" s="154"/>
      <c r="C40" s="420" t="s">
        <v>196</v>
      </c>
      <c r="D40" s="399">
        <f>SUM(D32:D39)</f>
        <v>345807570</v>
      </c>
      <c r="E40" s="399">
        <f>SUM(E32:E39)</f>
        <v>107346872</v>
      </c>
    </row>
    <row r="41" spans="1:7" s="1" customFormat="1" ht="18" customHeight="1">
      <c r="A41" s="394"/>
      <c r="B41" s="387" t="s">
        <v>11</v>
      </c>
      <c r="C41" s="388" t="s">
        <v>197</v>
      </c>
      <c r="D41" s="394"/>
      <c r="E41" s="394"/>
    </row>
    <row r="42" spans="1:7" s="1" customFormat="1" ht="18" customHeight="1">
      <c r="A42" s="389">
        <v>48779300</v>
      </c>
      <c r="B42" s="36"/>
      <c r="C42" s="390" t="s">
        <v>113</v>
      </c>
      <c r="D42" s="389">
        <v>215853615</v>
      </c>
      <c r="E42" s="389">
        <v>38916846</v>
      </c>
    </row>
    <row r="43" spans="1:7" s="1" customFormat="1" ht="18" customHeight="1">
      <c r="A43" s="399">
        <f>SUM(A41:A42)</f>
        <v>48779300</v>
      </c>
      <c r="B43" s="154"/>
      <c r="C43" s="420" t="s">
        <v>198</v>
      </c>
      <c r="D43" s="399">
        <f>SUM(D41:D42)</f>
        <v>215853615</v>
      </c>
      <c r="E43" s="399">
        <f>SUM(E41:E42)</f>
        <v>38916846</v>
      </c>
    </row>
    <row r="44" spans="1:7" s="1" customFormat="1" ht="18" customHeight="1"/>
    <row r="45" spans="1:7" s="1" customFormat="1" ht="18" customHeight="1">
      <c r="C45" s="166" t="s">
        <v>601</v>
      </c>
    </row>
    <row r="46" spans="1:7" s="1" customFormat="1" ht="20.25" customHeight="1">
      <c r="A46"/>
      <c r="B46"/>
      <c r="C46"/>
      <c r="D46"/>
      <c r="E46"/>
    </row>
    <row r="47" spans="1:7" s="1" customFormat="1" ht="19.5" customHeight="1">
      <c r="A47" s="372" t="s">
        <v>602</v>
      </c>
      <c r="B47" s="372"/>
      <c r="C47" s="372"/>
      <c r="D47" s="372"/>
      <c r="E47" s="372"/>
    </row>
    <row r="48" spans="1:7" s="1" customFormat="1" ht="18" customHeight="1">
      <c r="A48" s="373" t="s">
        <v>598</v>
      </c>
      <c r="B48" s="136"/>
      <c r="C48" s="136"/>
      <c r="D48" s="136"/>
      <c r="E48" s="136"/>
    </row>
    <row r="49" spans="1:7" s="1" customFormat="1" ht="18" customHeight="1">
      <c r="A49" s="373" t="s">
        <v>282</v>
      </c>
      <c r="B49" s="136"/>
      <c r="C49" s="136"/>
      <c r="D49" s="136"/>
      <c r="E49" s="136"/>
    </row>
    <row r="50" spans="1:7" s="1" customFormat="1" ht="18" customHeight="1">
      <c r="A50" s="94"/>
      <c r="B50" s="137"/>
      <c r="C50" s="94"/>
      <c r="D50" s="94"/>
      <c r="E50" s="374" t="s">
        <v>98</v>
      </c>
    </row>
    <row r="51" spans="1:7" s="1" customFormat="1" ht="20.25" customHeight="1">
      <c r="A51" s="375" t="s">
        <v>2</v>
      </c>
      <c r="B51" s="376"/>
      <c r="C51" s="139"/>
      <c r="D51" s="377" t="s">
        <v>88</v>
      </c>
      <c r="E51" s="378"/>
    </row>
    <row r="52" spans="1:7" s="1" customFormat="1" ht="20.25" customHeight="1">
      <c r="A52" s="379" t="s">
        <v>57</v>
      </c>
      <c r="B52" s="380" t="s">
        <v>3</v>
      </c>
      <c r="C52" s="467"/>
      <c r="D52" s="382" t="s">
        <v>335</v>
      </c>
      <c r="E52" s="382" t="s">
        <v>2</v>
      </c>
    </row>
    <row r="53" spans="1:7" s="1" customFormat="1" ht="20.25" customHeight="1">
      <c r="A53" s="383">
        <v>2010</v>
      </c>
      <c r="B53" s="384"/>
      <c r="C53" s="143"/>
      <c r="D53" s="385"/>
      <c r="E53" s="385"/>
    </row>
    <row r="54" spans="1:7" s="1" customFormat="1" ht="20.25" customHeight="1">
      <c r="A54" s="394"/>
      <c r="B54" s="395" t="s">
        <v>12</v>
      </c>
      <c r="C54" s="388" t="s">
        <v>199</v>
      </c>
      <c r="D54" s="416"/>
      <c r="E54" s="416"/>
    </row>
    <row r="55" spans="1:7" s="1" customFormat="1" ht="18" customHeight="1">
      <c r="A55" s="389">
        <v>1115324</v>
      </c>
      <c r="B55" s="36"/>
      <c r="C55" s="390" t="s">
        <v>115</v>
      </c>
      <c r="D55" s="389">
        <v>33842902</v>
      </c>
      <c r="E55" s="389">
        <v>1979118</v>
      </c>
    </row>
    <row r="56" spans="1:7" s="1" customFormat="1" ht="18" customHeight="1">
      <c r="A56" s="389">
        <v>335851</v>
      </c>
      <c r="B56" s="36"/>
      <c r="C56" s="390" t="s">
        <v>126</v>
      </c>
      <c r="D56" s="389">
        <v>3311360</v>
      </c>
      <c r="E56" s="389">
        <v>457978</v>
      </c>
    </row>
    <row r="57" spans="1:7" s="1" customFormat="1" ht="18" customHeight="1">
      <c r="A57" s="389">
        <v>4492393</v>
      </c>
      <c r="B57" s="36"/>
      <c r="C57" s="390" t="s">
        <v>201</v>
      </c>
      <c r="D57" s="389">
        <v>21601878</v>
      </c>
      <c r="E57" s="389">
        <v>6745876</v>
      </c>
    </row>
    <row r="58" spans="1:7" s="1" customFormat="1" ht="24" customHeight="1">
      <c r="A58" s="399">
        <f>SUM(A55:A57)</f>
        <v>5943568</v>
      </c>
      <c r="B58" s="154"/>
      <c r="C58" s="400" t="s">
        <v>202</v>
      </c>
      <c r="D58" s="399">
        <f>SUM(D55:D57)</f>
        <v>58756140</v>
      </c>
      <c r="E58" s="399">
        <f>SUM(E55:E57)</f>
        <v>9182972</v>
      </c>
    </row>
    <row r="59" spans="1:7" s="1" customFormat="1" ht="18.75" customHeight="1">
      <c r="A59" s="323"/>
      <c r="B59" s="395" t="s">
        <v>17</v>
      </c>
      <c r="C59" s="417" t="s">
        <v>203</v>
      </c>
      <c r="D59" s="323"/>
      <c r="E59" s="323"/>
    </row>
    <row r="60" spans="1:7" s="1" customFormat="1" ht="18" customHeight="1">
      <c r="A60" s="389">
        <v>137650357</v>
      </c>
      <c r="B60" s="36"/>
      <c r="C60" s="390" t="s">
        <v>99</v>
      </c>
      <c r="D60" s="389">
        <v>379802552</v>
      </c>
      <c r="E60" s="389">
        <v>128396570</v>
      </c>
      <c r="F60" s="155"/>
      <c r="G60" s="155"/>
    </row>
    <row r="61" spans="1:7" s="1" customFormat="1" ht="18" customHeight="1">
      <c r="A61" s="389">
        <v>42675293</v>
      </c>
      <c r="B61" s="36"/>
      <c r="C61" s="390" t="s">
        <v>603</v>
      </c>
      <c r="D61" s="389">
        <v>134082499</v>
      </c>
      <c r="E61" s="389">
        <v>50354540</v>
      </c>
      <c r="F61" s="151"/>
    </row>
    <row r="62" spans="1:7" s="1" customFormat="1" ht="18" customHeight="1">
      <c r="A62" s="389">
        <v>64175515</v>
      </c>
      <c r="B62" s="36"/>
      <c r="C62" s="390" t="s">
        <v>604</v>
      </c>
      <c r="D62" s="389">
        <v>144810491</v>
      </c>
      <c r="E62" s="389">
        <v>57509165</v>
      </c>
      <c r="F62" s="151"/>
    </row>
    <row r="63" spans="1:7" s="1" customFormat="1" ht="18" customHeight="1">
      <c r="A63" s="389">
        <v>26702004</v>
      </c>
      <c r="B63" s="36"/>
      <c r="C63" s="390" t="s">
        <v>360</v>
      </c>
      <c r="D63" s="389">
        <v>70715015</v>
      </c>
      <c r="E63" s="389">
        <v>24013565</v>
      </c>
      <c r="F63" s="161"/>
      <c r="G63" s="155"/>
    </row>
    <row r="64" spans="1:7" s="1" customFormat="1" ht="18" customHeight="1">
      <c r="A64" s="389">
        <v>22454116</v>
      </c>
      <c r="B64" s="471"/>
      <c r="C64" s="390" t="s">
        <v>121</v>
      </c>
      <c r="D64" s="389">
        <v>110307963</v>
      </c>
      <c r="E64" s="389">
        <v>78509105</v>
      </c>
    </row>
    <row r="65" spans="1:5" s="1" customFormat="1" ht="18" customHeight="1">
      <c r="A65" s="389">
        <v>141587572</v>
      </c>
      <c r="B65" s="471"/>
      <c r="C65" s="390" t="s">
        <v>127</v>
      </c>
      <c r="D65" s="389">
        <v>657082149</v>
      </c>
      <c r="E65" s="389">
        <v>207041018</v>
      </c>
    </row>
    <row r="66" spans="1:5" s="1" customFormat="1" ht="18" customHeight="1">
      <c r="A66" s="389">
        <v>1337894</v>
      </c>
      <c r="B66" s="471"/>
      <c r="C66" s="390" t="s">
        <v>151</v>
      </c>
      <c r="D66" s="389">
        <v>11874282</v>
      </c>
      <c r="E66" s="389">
        <v>3267489</v>
      </c>
    </row>
    <row r="67" spans="1:5" s="1" customFormat="1" ht="18" customHeight="1">
      <c r="A67" s="389">
        <v>101046023</v>
      </c>
      <c r="B67" s="471"/>
      <c r="C67" s="390" t="s">
        <v>208</v>
      </c>
      <c r="D67" s="389">
        <v>337237920</v>
      </c>
      <c r="E67" s="112" t="s">
        <v>54</v>
      </c>
    </row>
    <row r="68" spans="1:5" s="1" customFormat="1" ht="20.25" customHeight="1">
      <c r="A68" s="392">
        <f>SUM(A60:A67)</f>
        <v>537628774</v>
      </c>
      <c r="B68" s="472"/>
      <c r="C68" s="470" t="s">
        <v>209</v>
      </c>
      <c r="D68" s="392">
        <f>SUM(D60:D67)</f>
        <v>1845912871</v>
      </c>
      <c r="E68" s="392">
        <f>SUM(E60:E67)</f>
        <v>549091452</v>
      </c>
    </row>
    <row r="69" spans="1:5" s="1" customFormat="1" ht="24" customHeight="1">
      <c r="A69" s="394"/>
      <c r="B69" s="395" t="s">
        <v>62</v>
      </c>
      <c r="C69" s="413" t="s">
        <v>554</v>
      </c>
      <c r="D69" s="394"/>
      <c r="E69" s="394"/>
    </row>
    <row r="70" spans="1:5" s="1" customFormat="1" ht="18" customHeight="1">
      <c r="A70" s="389">
        <v>522473</v>
      </c>
      <c r="B70" s="36"/>
      <c r="C70" s="390" t="s">
        <v>362</v>
      </c>
      <c r="D70" s="389">
        <v>2360525</v>
      </c>
      <c r="E70" s="389">
        <v>385884</v>
      </c>
    </row>
    <row r="71" spans="1:5" s="1" customFormat="1" ht="18" customHeight="1">
      <c r="A71" s="389">
        <v>7479547</v>
      </c>
      <c r="B71" s="36"/>
      <c r="C71" s="390" t="s">
        <v>106</v>
      </c>
      <c r="D71" s="389">
        <v>55560709</v>
      </c>
      <c r="E71" s="389">
        <v>8972304</v>
      </c>
    </row>
    <row r="72" spans="1:5" s="1" customFormat="1" ht="18" customHeight="1">
      <c r="A72" s="389">
        <v>6559141</v>
      </c>
      <c r="B72" s="36"/>
      <c r="C72" s="390" t="s">
        <v>213</v>
      </c>
      <c r="D72" s="389">
        <v>40417959</v>
      </c>
      <c r="E72" s="389">
        <v>8288624</v>
      </c>
    </row>
    <row r="73" spans="1:5" s="1" customFormat="1" ht="18" customHeight="1">
      <c r="A73" s="389">
        <v>5385715</v>
      </c>
      <c r="B73" s="36"/>
      <c r="C73" s="390" t="s">
        <v>131</v>
      </c>
      <c r="D73" s="389">
        <v>19285214</v>
      </c>
      <c r="E73" s="389">
        <v>5411344</v>
      </c>
    </row>
    <row r="74" spans="1:5" s="1" customFormat="1" ht="18" customHeight="1">
      <c r="A74" s="389">
        <v>3708401</v>
      </c>
      <c r="B74" s="36"/>
      <c r="C74" s="390" t="s">
        <v>139</v>
      </c>
      <c r="D74" s="389">
        <v>11645213</v>
      </c>
      <c r="E74" s="389">
        <v>4751806</v>
      </c>
    </row>
    <row r="75" spans="1:5" s="1" customFormat="1" ht="18.75" customHeight="1">
      <c r="A75" s="389">
        <v>1660649</v>
      </c>
      <c r="B75" s="36"/>
      <c r="C75" s="390" t="s">
        <v>605</v>
      </c>
      <c r="D75" s="389">
        <v>7905241</v>
      </c>
      <c r="E75" s="389">
        <v>1847412</v>
      </c>
    </row>
    <row r="76" spans="1:5" s="1" customFormat="1" ht="21" customHeight="1">
      <c r="A76" s="399">
        <f>SUM(A70:A75)</f>
        <v>25315926</v>
      </c>
      <c r="B76" s="154"/>
      <c r="C76" s="420" t="s">
        <v>214</v>
      </c>
      <c r="D76" s="399">
        <f>SUM(D70:D75)</f>
        <v>137174861</v>
      </c>
      <c r="E76" s="399">
        <f>SUM(E70:E75)</f>
        <v>29657374</v>
      </c>
    </row>
    <row r="77" spans="1:5" s="1" customFormat="1" ht="19.5" customHeight="1">
      <c r="A77" s="394"/>
      <c r="B77" s="395" t="s">
        <v>18</v>
      </c>
      <c r="C77" s="388" t="s">
        <v>215</v>
      </c>
      <c r="D77" s="394"/>
      <c r="E77" s="394"/>
    </row>
    <row r="78" spans="1:5" s="1" customFormat="1" ht="19.5" customHeight="1">
      <c r="A78" s="389">
        <v>1329969</v>
      </c>
      <c r="B78" s="36"/>
      <c r="C78" s="390" t="s">
        <v>108</v>
      </c>
      <c r="D78" s="389">
        <v>4991066</v>
      </c>
      <c r="E78" s="389">
        <v>530105</v>
      </c>
    </row>
    <row r="79" spans="1:5" s="1" customFormat="1" ht="19.5" customHeight="1">
      <c r="A79" s="399">
        <f>SUM(A78:A78)</f>
        <v>1329969</v>
      </c>
      <c r="B79" s="154"/>
      <c r="C79" s="473" t="s">
        <v>217</v>
      </c>
      <c r="D79" s="399">
        <f>SUM(D78:D78)</f>
        <v>4991066</v>
      </c>
      <c r="E79" s="399">
        <f>SUM(E78:E78)</f>
        <v>530105</v>
      </c>
    </row>
    <row r="80" spans="1:5" s="1" customFormat="1" ht="20.25" customHeight="1">
      <c r="A80" s="394"/>
      <c r="B80" s="387" t="s">
        <v>20</v>
      </c>
      <c r="C80" s="388" t="s">
        <v>606</v>
      </c>
      <c r="D80" s="394"/>
      <c r="E80" s="394"/>
    </row>
    <row r="81" spans="1:5" s="1" customFormat="1" ht="20.25" customHeight="1">
      <c r="A81" s="112" t="s">
        <v>54</v>
      </c>
      <c r="B81" s="36"/>
      <c r="C81" s="390" t="s">
        <v>99</v>
      </c>
      <c r="D81" s="112" t="s">
        <v>54</v>
      </c>
      <c r="E81" s="389">
        <v>986759</v>
      </c>
    </row>
    <row r="82" spans="1:5" s="1" customFormat="1" ht="20.25" customHeight="1">
      <c r="A82" s="112"/>
      <c r="B82" s="36"/>
      <c r="C82" s="390" t="s">
        <v>109</v>
      </c>
      <c r="D82" s="112"/>
      <c r="E82" s="389"/>
    </row>
    <row r="83" spans="1:5" s="1" customFormat="1" ht="20.25" customHeight="1">
      <c r="A83" s="389">
        <v>9646535</v>
      </c>
      <c r="B83" s="36"/>
      <c r="C83" s="390" t="s">
        <v>586</v>
      </c>
      <c r="D83" s="389">
        <v>36330859</v>
      </c>
      <c r="E83" s="389">
        <v>13505816</v>
      </c>
    </row>
    <row r="84" spans="1:5" s="1" customFormat="1" ht="20.25" customHeight="1">
      <c r="A84" s="389">
        <v>17172462</v>
      </c>
      <c r="B84" s="36"/>
      <c r="C84" s="390" t="s">
        <v>587</v>
      </c>
      <c r="D84" s="389">
        <v>45169796</v>
      </c>
      <c r="E84" s="389">
        <v>12022089</v>
      </c>
    </row>
    <row r="85" spans="1:5" s="1" customFormat="1" ht="20.25" customHeight="1">
      <c r="A85" s="399">
        <f>SUM(A83:A84)</f>
        <v>26818997</v>
      </c>
      <c r="B85" s="154"/>
      <c r="C85" s="420" t="s">
        <v>607</v>
      </c>
      <c r="D85" s="399">
        <f>SUM(D83:D84)</f>
        <v>81500655</v>
      </c>
      <c r="E85" s="399">
        <f>SUM(E81:E84)</f>
        <v>26514664</v>
      </c>
    </row>
    <row r="86" spans="1:5" s="1" customFormat="1" ht="20.25" customHeight="1">
      <c r="A86" s="403"/>
      <c r="B86" s="32"/>
      <c r="C86" s="421"/>
      <c r="D86" s="403"/>
      <c r="E86" s="403"/>
    </row>
    <row r="87" spans="1:5" s="1" customFormat="1" ht="21.75" customHeight="1">
      <c r="C87" s="313" t="s">
        <v>608</v>
      </c>
    </row>
    <row r="88" spans="1:5" s="1" customFormat="1" ht="21.75" customHeight="1">
      <c r="C88" s="166"/>
    </row>
    <row r="89" spans="1:5" s="1" customFormat="1" ht="20.25" customHeight="1">
      <c r="A89"/>
      <c r="B89"/>
      <c r="C89"/>
      <c r="D89"/>
      <c r="E89"/>
    </row>
    <row r="90" spans="1:5" s="1" customFormat="1" ht="20.25" customHeight="1">
      <c r="A90"/>
      <c r="B90"/>
      <c r="C90"/>
      <c r="D90"/>
      <c r="E90"/>
    </row>
    <row r="91" spans="1:5" s="1" customFormat="1" ht="20.25" customHeight="1">
      <c r="A91" s="372" t="s">
        <v>609</v>
      </c>
      <c r="B91" s="372"/>
      <c r="C91" s="372"/>
      <c r="D91" s="372"/>
      <c r="E91" s="372"/>
    </row>
    <row r="92" spans="1:5" s="1" customFormat="1" ht="19.5" customHeight="1">
      <c r="A92" s="373" t="s">
        <v>598</v>
      </c>
      <c r="B92" s="136"/>
      <c r="C92" s="136"/>
      <c r="D92" s="136"/>
      <c r="E92" s="136"/>
    </row>
    <row r="93" spans="1:5" s="1" customFormat="1" ht="20.25" customHeight="1">
      <c r="A93" s="373" t="s">
        <v>282</v>
      </c>
      <c r="B93" s="136"/>
      <c r="C93" s="136"/>
      <c r="D93" s="136"/>
      <c r="E93" s="136"/>
    </row>
    <row r="94" spans="1:5" s="1" customFormat="1" ht="19.5" customHeight="1">
      <c r="A94" s="94"/>
      <c r="B94" s="137"/>
      <c r="C94" s="94"/>
      <c r="D94" s="94"/>
      <c r="E94" s="374" t="s">
        <v>98</v>
      </c>
    </row>
    <row r="95" spans="1:5" s="1" customFormat="1" ht="19.5" customHeight="1">
      <c r="A95" s="375" t="s">
        <v>2</v>
      </c>
      <c r="B95" s="376"/>
      <c r="C95" s="139"/>
      <c r="D95" s="377" t="s">
        <v>88</v>
      </c>
      <c r="E95" s="378"/>
    </row>
    <row r="96" spans="1:5" s="1" customFormat="1" ht="19.5" customHeight="1">
      <c r="A96" s="379" t="s">
        <v>57</v>
      </c>
      <c r="B96" s="380" t="s">
        <v>3</v>
      </c>
      <c r="C96" s="467"/>
      <c r="D96" s="382" t="s">
        <v>335</v>
      </c>
      <c r="E96" s="382" t="s">
        <v>2</v>
      </c>
    </row>
    <row r="97" spans="1:7" s="52" customFormat="1" ht="20.25" customHeight="1">
      <c r="A97" s="383">
        <v>2010</v>
      </c>
      <c r="B97" s="384"/>
      <c r="C97" s="127"/>
      <c r="D97" s="385"/>
      <c r="E97" s="385"/>
    </row>
    <row r="98" spans="1:7" ht="24" customHeight="1">
      <c r="A98" s="394"/>
      <c r="B98" s="387" t="s">
        <v>21</v>
      </c>
      <c r="C98" s="388" t="s">
        <v>610</v>
      </c>
      <c r="D98" s="416"/>
      <c r="E98" s="416"/>
    </row>
    <row r="99" spans="1:7" ht="24" customHeight="1">
      <c r="A99" s="389">
        <v>5839311</v>
      </c>
      <c r="B99" s="36"/>
      <c r="C99" s="391" t="s">
        <v>611</v>
      </c>
      <c r="D99" s="112">
        <v>7532275</v>
      </c>
      <c r="E99" s="112">
        <v>624508</v>
      </c>
    </row>
    <row r="100" spans="1:7" ht="24" customHeight="1">
      <c r="A100" s="399">
        <f>SUM(A99)</f>
        <v>5839311</v>
      </c>
      <c r="B100" s="154"/>
      <c r="C100" s="473" t="s">
        <v>612</v>
      </c>
      <c r="D100" s="399">
        <f>SUM(D99:D99)</f>
        <v>7532275</v>
      </c>
      <c r="E100" s="399">
        <f>SUM(E99:E99)</f>
        <v>624508</v>
      </c>
    </row>
    <row r="101" spans="1:7" ht="24" customHeight="1">
      <c r="A101" s="323"/>
      <c r="B101" s="395" t="s">
        <v>24</v>
      </c>
      <c r="C101" s="417" t="s">
        <v>220</v>
      </c>
      <c r="D101" s="323"/>
      <c r="E101" s="323"/>
    </row>
    <row r="102" spans="1:7" ht="24" customHeight="1">
      <c r="A102" s="389">
        <v>586411945</v>
      </c>
      <c r="B102" s="395"/>
      <c r="C102" s="390" t="s">
        <v>371</v>
      </c>
      <c r="D102" s="389">
        <v>3138556975</v>
      </c>
      <c r="E102" s="389">
        <v>814531963</v>
      </c>
      <c r="F102" s="170"/>
    </row>
    <row r="103" spans="1:7" ht="24" customHeight="1">
      <c r="A103" s="389">
        <v>371499</v>
      </c>
      <c r="B103" s="395"/>
      <c r="C103" s="390" t="s">
        <v>559</v>
      </c>
      <c r="D103" s="389">
        <v>2420715</v>
      </c>
      <c r="E103" s="389">
        <v>25825</v>
      </c>
      <c r="F103" s="170"/>
    </row>
    <row r="104" spans="1:7" ht="24" customHeight="1">
      <c r="A104" s="389">
        <v>842775</v>
      </c>
      <c r="B104" s="395"/>
      <c r="C104" s="390" t="s">
        <v>613</v>
      </c>
      <c r="D104" s="112">
        <v>10370216</v>
      </c>
      <c r="E104" s="112">
        <v>252812</v>
      </c>
      <c r="F104" s="169"/>
      <c r="G104" s="169"/>
    </row>
    <row r="105" spans="1:7" ht="24" customHeight="1">
      <c r="A105" s="389">
        <v>18362802</v>
      </c>
      <c r="B105" s="36"/>
      <c r="C105" s="390" t="s">
        <v>373</v>
      </c>
      <c r="D105" s="112">
        <v>58455875</v>
      </c>
      <c r="E105" s="112">
        <v>9972974</v>
      </c>
    </row>
    <row r="106" spans="1:7" ht="24" customHeight="1">
      <c r="A106" s="392">
        <f>SUM(A102:A105)</f>
        <v>605989021</v>
      </c>
      <c r="B106" s="154"/>
      <c r="C106" s="470" t="s">
        <v>225</v>
      </c>
      <c r="D106" s="392">
        <f>SUM(D102:D105)</f>
        <v>3209803781</v>
      </c>
      <c r="E106" s="392">
        <f>SUM(E102:E105)</f>
        <v>824783574</v>
      </c>
    </row>
    <row r="107" spans="1:7" ht="24" customHeight="1">
      <c r="A107" s="394"/>
      <c r="B107" s="395" t="s">
        <v>26</v>
      </c>
      <c r="C107" s="388" t="s">
        <v>226</v>
      </c>
      <c r="D107" s="394"/>
      <c r="E107" s="394"/>
    </row>
    <row r="108" spans="1:7" ht="24" customHeight="1">
      <c r="A108" s="389">
        <v>4038678</v>
      </c>
      <c r="B108" s="36"/>
      <c r="C108" s="390" t="s">
        <v>614</v>
      </c>
      <c r="D108" s="389">
        <v>8302580</v>
      </c>
      <c r="E108" s="389">
        <v>3166401</v>
      </c>
    </row>
    <row r="109" spans="1:7" ht="24" customHeight="1">
      <c r="A109" s="112" t="s">
        <v>54</v>
      </c>
      <c r="B109" s="36"/>
      <c r="C109" s="458" t="s">
        <v>593</v>
      </c>
      <c r="D109" s="389">
        <v>4511</v>
      </c>
      <c r="E109" s="112" t="s">
        <v>54</v>
      </c>
    </row>
    <row r="110" spans="1:7" ht="24" customHeight="1">
      <c r="A110" s="389">
        <v>838873</v>
      </c>
      <c r="B110" s="36"/>
      <c r="C110" s="390" t="s">
        <v>615</v>
      </c>
      <c r="D110" s="112">
        <v>13070068</v>
      </c>
      <c r="E110" s="112">
        <v>327633</v>
      </c>
    </row>
    <row r="111" spans="1:7" ht="24" customHeight="1">
      <c r="A111" s="389">
        <v>79715</v>
      </c>
      <c r="B111" s="36"/>
      <c r="C111" s="390" t="s">
        <v>616</v>
      </c>
      <c r="D111" s="112">
        <v>896935</v>
      </c>
      <c r="E111" s="112">
        <v>342505</v>
      </c>
    </row>
    <row r="112" spans="1:7" ht="24" customHeight="1">
      <c r="A112" s="389">
        <v>26271673</v>
      </c>
      <c r="B112" s="36"/>
      <c r="C112" s="390" t="s">
        <v>617</v>
      </c>
      <c r="D112" s="389">
        <v>107333149</v>
      </c>
      <c r="E112" s="389">
        <v>12804878</v>
      </c>
    </row>
    <row r="113" spans="1:5" ht="24" customHeight="1">
      <c r="A113" s="389">
        <v>6935967</v>
      </c>
      <c r="B113" s="36"/>
      <c r="C113" s="390" t="s">
        <v>618</v>
      </c>
      <c r="D113" s="389">
        <v>70780634</v>
      </c>
      <c r="E113" s="389">
        <v>23421829</v>
      </c>
    </row>
    <row r="114" spans="1:5" ht="24" customHeight="1">
      <c r="A114" s="399">
        <f>SUM(A108:A113)</f>
        <v>38164906</v>
      </c>
      <c r="B114" s="154"/>
      <c r="C114" s="420" t="s">
        <v>229</v>
      </c>
      <c r="D114" s="399">
        <f>SUM(D108:D113)</f>
        <v>200387877</v>
      </c>
      <c r="E114" s="399">
        <f>SUM(E108:E113)</f>
        <v>40063246</v>
      </c>
    </row>
    <row r="115" spans="1:5" ht="24" customHeight="1">
      <c r="A115" s="399">
        <f>SUM(A24+A30+A40+A43+A58+A68+A76+A79+A85+A100+A106+A114)</f>
        <v>1647488688</v>
      </c>
      <c r="B115" s="154"/>
      <c r="C115" s="420" t="s">
        <v>164</v>
      </c>
      <c r="D115" s="399">
        <f>SUM(D24,+D30,+D40,D43,+D58,+D68,+D76,+D79,+D85,+D100,+D106,+D114)</f>
        <v>7312115055</v>
      </c>
      <c r="E115" s="399">
        <f>SUM(E24,+E30,+E40,E43,+E58,+E68,+E76,+E79,+E85,+E100,+E106,+E114)</f>
        <v>1871842873</v>
      </c>
    </row>
    <row r="116" spans="1:5" ht="24" customHeight="1">
      <c r="A116" s="474" t="s">
        <v>619</v>
      </c>
      <c r="B116" s="154"/>
      <c r="C116" s="420" t="s">
        <v>620</v>
      </c>
      <c r="D116" s="399">
        <v>1200000000</v>
      </c>
      <c r="E116" s="168" t="s">
        <v>54</v>
      </c>
    </row>
    <row r="117" spans="1:5" ht="24" customHeight="1">
      <c r="A117" s="475"/>
      <c r="B117" s="32"/>
      <c r="C117" s="421"/>
      <c r="D117" s="403"/>
      <c r="E117" s="475"/>
    </row>
    <row r="118" spans="1:5" ht="24" customHeight="1">
      <c r="A118" s="475"/>
      <c r="B118" s="32"/>
      <c r="C118" s="421"/>
      <c r="D118" s="403"/>
      <c r="E118" s="475"/>
    </row>
    <row r="120" spans="1:5" s="1" customFormat="1" ht="21.75" customHeight="1">
      <c r="C120" s="166" t="s">
        <v>621</v>
      </c>
    </row>
    <row r="137" ht="15" customHeight="1"/>
    <row r="138" ht="20.25" customHeight="1"/>
  </sheetData>
  <mergeCells count="9">
    <mergeCell ref="A91:E91"/>
    <mergeCell ref="D96:D97"/>
    <mergeCell ref="E96:E97"/>
    <mergeCell ref="A2:E2"/>
    <mergeCell ref="D7:D8"/>
    <mergeCell ref="E7:E8"/>
    <mergeCell ref="A47:E47"/>
    <mergeCell ref="D52:D53"/>
    <mergeCell ref="E52:E5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2"/>
  <sheetViews>
    <sheetView rightToLeft="1" workbookViewId="0">
      <selection activeCell="F9" sqref="F9"/>
    </sheetView>
  </sheetViews>
  <sheetFormatPr defaultRowHeight="12.75"/>
  <cols>
    <col min="1" max="1" width="14.7109375" customWidth="1"/>
    <col min="2" max="2" width="33.7109375" style="505" customWidth="1"/>
    <col min="3" max="4" width="14.7109375" customWidth="1"/>
    <col min="5" max="5" width="11.85546875" customWidth="1"/>
  </cols>
  <sheetData>
    <row r="2" spans="1:4" ht="21.75">
      <c r="A2" s="476" t="s">
        <v>622</v>
      </c>
      <c r="B2" s="476"/>
      <c r="C2" s="476"/>
      <c r="D2" s="476"/>
    </row>
    <row r="3" spans="1:4" s="1" customFormat="1" ht="18.75" customHeight="1">
      <c r="A3" s="477" t="s">
        <v>623</v>
      </c>
      <c r="B3" s="477"/>
      <c r="C3" s="477"/>
      <c r="D3" s="477"/>
    </row>
    <row r="4" spans="1:4" s="1" customFormat="1" ht="18.75" customHeight="1">
      <c r="A4" s="478" t="s">
        <v>624</v>
      </c>
      <c r="B4" s="478"/>
      <c r="C4" s="478"/>
      <c r="D4" s="478"/>
    </row>
    <row r="5" spans="1:4" s="1" customFormat="1" ht="18.75" customHeight="1">
      <c r="A5" s="3"/>
      <c r="B5" s="479"/>
      <c r="C5" s="40"/>
      <c r="D5" s="480" t="s">
        <v>625</v>
      </c>
    </row>
    <row r="6" spans="1:4" s="1" customFormat="1" ht="18.75" customHeight="1">
      <c r="A6" s="481" t="s">
        <v>172</v>
      </c>
      <c r="B6" s="482"/>
      <c r="C6" s="483" t="s">
        <v>88</v>
      </c>
      <c r="D6" s="484"/>
    </row>
    <row r="7" spans="1:4" s="1" customFormat="1" ht="15.75" customHeight="1">
      <c r="A7" s="485" t="s">
        <v>57</v>
      </c>
      <c r="B7" s="486" t="s">
        <v>3</v>
      </c>
      <c r="C7" s="184" t="s">
        <v>4</v>
      </c>
      <c r="D7" s="487" t="s">
        <v>2</v>
      </c>
    </row>
    <row r="8" spans="1:4" s="1" customFormat="1" ht="15.75" customHeight="1">
      <c r="A8" s="488">
        <v>2010</v>
      </c>
      <c r="B8" s="489"/>
      <c r="C8" s="187"/>
      <c r="D8" s="490"/>
    </row>
    <row r="9" spans="1:4" s="1" customFormat="1" ht="20.25" customHeight="1">
      <c r="A9" s="491"/>
      <c r="B9" s="492" t="s">
        <v>626</v>
      </c>
      <c r="C9" s="493"/>
      <c r="D9" s="491"/>
    </row>
    <row r="10" spans="1:4" s="1" customFormat="1" ht="16.5" customHeight="1">
      <c r="A10" s="113">
        <v>1123236</v>
      </c>
      <c r="B10" s="494" t="s">
        <v>627</v>
      </c>
      <c r="C10" s="113">
        <v>4813435</v>
      </c>
      <c r="D10" s="113">
        <v>397189</v>
      </c>
    </row>
    <row r="11" spans="1:4" s="1" customFormat="1" ht="16.5" customHeight="1">
      <c r="A11" s="113">
        <v>410439</v>
      </c>
      <c r="B11" s="494" t="s">
        <v>628</v>
      </c>
      <c r="C11" s="113">
        <v>6216963</v>
      </c>
      <c r="D11" s="113">
        <v>987347</v>
      </c>
    </row>
    <row r="12" spans="1:4" s="1" customFormat="1" ht="16.5" customHeight="1">
      <c r="A12" s="113">
        <v>10777570</v>
      </c>
      <c r="B12" s="494" t="s">
        <v>629</v>
      </c>
      <c r="C12" s="113">
        <v>51069238</v>
      </c>
      <c r="D12" s="113">
        <v>17110291</v>
      </c>
    </row>
    <row r="13" spans="1:4" s="1" customFormat="1" ht="16.5" customHeight="1">
      <c r="A13" s="113">
        <v>16611569</v>
      </c>
      <c r="B13" s="494" t="s">
        <v>630</v>
      </c>
      <c r="C13" s="113">
        <v>47544544</v>
      </c>
      <c r="D13" s="113">
        <v>12957524</v>
      </c>
    </row>
    <row r="14" spans="1:4" s="1" customFormat="1" ht="16.5" customHeight="1">
      <c r="A14" s="113">
        <v>5033089</v>
      </c>
      <c r="B14" s="494" t="s">
        <v>631</v>
      </c>
      <c r="C14" s="113">
        <v>11087124</v>
      </c>
      <c r="D14" s="113">
        <v>2072243</v>
      </c>
    </row>
    <row r="15" spans="1:4" s="1" customFormat="1" ht="18" customHeight="1">
      <c r="A15" s="157">
        <f>SUM(A10:A14)</f>
        <v>33955903</v>
      </c>
      <c r="B15" s="495" t="s">
        <v>632</v>
      </c>
      <c r="C15" s="157">
        <f>SUM(C10:C14)</f>
        <v>120731304</v>
      </c>
      <c r="D15" s="157">
        <f>SUM(D10:D14)</f>
        <v>33524594</v>
      </c>
    </row>
    <row r="16" spans="1:4" s="1" customFormat="1" ht="20.25" customHeight="1">
      <c r="A16" s="113"/>
      <c r="B16" s="492" t="s">
        <v>633</v>
      </c>
      <c r="C16" s="113"/>
      <c r="D16" s="113"/>
    </row>
    <row r="17" spans="1:4" s="1" customFormat="1" ht="17.25" customHeight="1">
      <c r="A17" s="113">
        <v>60913799</v>
      </c>
      <c r="B17" s="494" t="s">
        <v>634</v>
      </c>
      <c r="C17" s="113">
        <v>403034507</v>
      </c>
      <c r="D17" s="113">
        <v>123566452</v>
      </c>
    </row>
    <row r="18" spans="1:4" s="1" customFormat="1" ht="17.25" customHeight="1">
      <c r="A18" s="113">
        <v>3268401</v>
      </c>
      <c r="B18" s="494" t="s">
        <v>635</v>
      </c>
      <c r="C18" s="113">
        <v>3768101</v>
      </c>
      <c r="D18" s="113">
        <v>1829428</v>
      </c>
    </row>
    <row r="19" spans="1:4" s="1" customFormat="1" ht="17.25" customHeight="1">
      <c r="A19" s="113">
        <v>1185873</v>
      </c>
      <c r="B19" s="494" t="s">
        <v>636</v>
      </c>
      <c r="C19" s="113">
        <v>8012193</v>
      </c>
      <c r="D19" s="113">
        <v>3536742</v>
      </c>
    </row>
    <row r="20" spans="1:4" s="1" customFormat="1" ht="17.25" customHeight="1">
      <c r="A20" s="113">
        <v>104807122</v>
      </c>
      <c r="B20" s="494" t="s">
        <v>637</v>
      </c>
      <c r="C20" s="113">
        <v>394364942</v>
      </c>
      <c r="D20" s="113">
        <v>20486721</v>
      </c>
    </row>
    <row r="21" spans="1:4" s="1" customFormat="1" ht="17.25" customHeight="1">
      <c r="A21" s="113">
        <v>1100250</v>
      </c>
      <c r="B21" s="496" t="s">
        <v>638</v>
      </c>
      <c r="C21" s="113">
        <v>13148287</v>
      </c>
      <c r="D21" s="113">
        <v>205494</v>
      </c>
    </row>
    <row r="22" spans="1:4" s="1" customFormat="1" ht="17.25" customHeight="1">
      <c r="A22" s="113">
        <v>24216929</v>
      </c>
      <c r="B22" s="494" t="s">
        <v>639</v>
      </c>
      <c r="C22" s="113">
        <v>75921169</v>
      </c>
      <c r="D22" s="113">
        <v>12070929</v>
      </c>
    </row>
    <row r="23" spans="1:4" s="1" customFormat="1" ht="19.5" customHeight="1">
      <c r="A23" s="157">
        <f>SUM(A17:A22)</f>
        <v>195492374</v>
      </c>
      <c r="B23" s="495" t="s">
        <v>640</v>
      </c>
      <c r="C23" s="157">
        <f>SUM(C17:C22)</f>
        <v>898249199</v>
      </c>
      <c r="D23" s="157">
        <f>SUM(D17:D22)</f>
        <v>161695766</v>
      </c>
    </row>
    <row r="24" spans="1:4" s="1" customFormat="1" ht="20.25" customHeight="1">
      <c r="A24" s="491"/>
      <c r="B24" s="492" t="s">
        <v>641</v>
      </c>
      <c r="C24" s="493"/>
      <c r="D24" s="491"/>
    </row>
    <row r="25" spans="1:4" s="1" customFormat="1" ht="16.5" customHeight="1">
      <c r="A25" s="113">
        <v>75131453</v>
      </c>
      <c r="B25" s="494" t="s">
        <v>642</v>
      </c>
      <c r="C25" s="113">
        <v>263375522</v>
      </c>
      <c r="D25" s="113">
        <v>85008292</v>
      </c>
    </row>
    <row r="26" spans="1:4" s="1" customFormat="1" ht="16.5" customHeight="1">
      <c r="A26" s="113">
        <v>16172082</v>
      </c>
      <c r="B26" s="494" t="s">
        <v>643</v>
      </c>
      <c r="C26" s="113">
        <v>58617177</v>
      </c>
      <c r="D26" s="113">
        <v>14987599</v>
      </c>
    </row>
    <row r="27" spans="1:4" s="1" customFormat="1" ht="16.5" customHeight="1">
      <c r="A27" s="113">
        <v>57428340</v>
      </c>
      <c r="B27" s="494" t="s">
        <v>644</v>
      </c>
      <c r="C27" s="113">
        <v>270154739</v>
      </c>
      <c r="D27" s="113">
        <v>46183282</v>
      </c>
    </row>
    <row r="28" spans="1:4" s="1" customFormat="1" ht="16.5" customHeight="1">
      <c r="A28" s="113">
        <v>61397633</v>
      </c>
      <c r="B28" s="494" t="s">
        <v>645</v>
      </c>
      <c r="C28" s="113">
        <v>338687513</v>
      </c>
      <c r="D28" s="113">
        <v>85360400</v>
      </c>
    </row>
    <row r="29" spans="1:4" s="1" customFormat="1" ht="16.5" customHeight="1">
      <c r="A29" s="113">
        <v>1048207</v>
      </c>
      <c r="B29" s="494" t="s">
        <v>646</v>
      </c>
      <c r="C29" s="113">
        <v>34285693</v>
      </c>
      <c r="D29" s="113">
        <v>1714372</v>
      </c>
    </row>
    <row r="30" spans="1:4" s="1" customFormat="1" ht="16.5" customHeight="1">
      <c r="A30" s="113">
        <v>5385716</v>
      </c>
      <c r="B30" s="494" t="s">
        <v>647</v>
      </c>
      <c r="C30" s="113">
        <v>20602464</v>
      </c>
      <c r="D30" s="113">
        <v>5457565</v>
      </c>
    </row>
    <row r="31" spans="1:4" s="1" customFormat="1" ht="20.25" customHeight="1">
      <c r="A31" s="157">
        <f>SUM(A25:A30)</f>
        <v>216563431</v>
      </c>
      <c r="B31" s="495" t="s">
        <v>648</v>
      </c>
      <c r="C31" s="157">
        <f>SUM(C25:C30)</f>
        <v>985723108</v>
      </c>
      <c r="D31" s="157">
        <f>SUM(D25:D30)</f>
        <v>238711510</v>
      </c>
    </row>
    <row r="32" spans="1:4" s="1" customFormat="1" ht="20.25" customHeight="1">
      <c r="A32" s="497"/>
      <c r="B32" s="492" t="s">
        <v>649</v>
      </c>
      <c r="C32" s="498"/>
      <c r="D32" s="497"/>
    </row>
    <row r="33" spans="1:4" s="1" customFormat="1" ht="18" customHeight="1">
      <c r="A33" s="113">
        <v>367912812</v>
      </c>
      <c r="B33" s="494" t="s">
        <v>650</v>
      </c>
      <c r="C33" s="113">
        <v>1342492109</v>
      </c>
      <c r="D33" s="113">
        <v>384929604</v>
      </c>
    </row>
    <row r="34" spans="1:4" s="1" customFormat="1" ht="18" customHeight="1">
      <c r="A34" s="113">
        <v>138557791</v>
      </c>
      <c r="B34" s="494" t="s">
        <v>651</v>
      </c>
      <c r="C34" s="113">
        <v>1831780703</v>
      </c>
      <c r="D34" s="113">
        <v>377914013</v>
      </c>
    </row>
    <row r="35" spans="1:4" s="1" customFormat="1" ht="18" customHeight="1">
      <c r="A35" s="113">
        <v>299555044</v>
      </c>
      <c r="B35" s="494" t="s">
        <v>652</v>
      </c>
      <c r="C35" s="113">
        <v>635156621</v>
      </c>
      <c r="D35" s="113">
        <v>250483272</v>
      </c>
    </row>
    <row r="36" spans="1:4" s="1" customFormat="1" ht="18" customHeight="1">
      <c r="A36" s="113">
        <v>30190370</v>
      </c>
      <c r="B36" s="494" t="s">
        <v>653</v>
      </c>
      <c r="C36" s="113">
        <v>79345787</v>
      </c>
      <c r="D36" s="113">
        <v>26604850</v>
      </c>
    </row>
    <row r="37" spans="1:4" s="1" customFormat="1" ht="18" customHeight="1">
      <c r="A37" s="113">
        <v>123733179</v>
      </c>
      <c r="B37" s="494" t="s">
        <v>654</v>
      </c>
      <c r="C37" s="113">
        <v>392707525</v>
      </c>
      <c r="D37" s="113">
        <v>170968230</v>
      </c>
    </row>
    <row r="38" spans="1:4" s="1" customFormat="1" ht="18" customHeight="1">
      <c r="A38" s="113">
        <v>222786767</v>
      </c>
      <c r="B38" s="494" t="s">
        <v>655</v>
      </c>
      <c r="C38" s="113">
        <v>982984416</v>
      </c>
      <c r="D38" s="113">
        <v>217397359</v>
      </c>
    </row>
    <row r="39" spans="1:4" s="1" customFormat="1" ht="18" customHeight="1">
      <c r="A39" s="113">
        <v>18741017</v>
      </c>
      <c r="B39" s="494" t="s">
        <v>656</v>
      </c>
      <c r="C39" s="113">
        <v>42944283</v>
      </c>
      <c r="D39" s="113">
        <v>9613675</v>
      </c>
    </row>
    <row r="40" spans="1:4" s="1" customFormat="1" ht="17.25" customHeight="1">
      <c r="A40" s="157">
        <f>SUM(A33:A39)</f>
        <v>1201476980</v>
      </c>
      <c r="B40" s="495" t="s">
        <v>657</v>
      </c>
      <c r="C40" s="157">
        <f>SUM(C33:C39)</f>
        <v>5307411444</v>
      </c>
      <c r="D40" s="157">
        <f>SUM(D33:D39)</f>
        <v>1437911003</v>
      </c>
    </row>
    <row r="41" spans="1:4" s="1" customFormat="1" ht="16.5" customHeight="1">
      <c r="A41" s="157">
        <f>SUM(A40,+A31,+A23,+A15)</f>
        <v>1647488688</v>
      </c>
      <c r="B41" s="499" t="s">
        <v>658</v>
      </c>
      <c r="C41" s="157">
        <f>SUM(C15,+C23,C31,+C40)</f>
        <v>7312115055</v>
      </c>
      <c r="D41" s="157">
        <f>SUM(D15,+D23,D31,+D40)</f>
        <v>1871842873</v>
      </c>
    </row>
    <row r="42" spans="1:4" ht="18">
      <c r="A42" s="500" t="s">
        <v>659</v>
      </c>
      <c r="B42" s="501" t="s">
        <v>660</v>
      </c>
      <c r="C42" s="157">
        <v>1200000000</v>
      </c>
      <c r="D42" s="500" t="s">
        <v>659</v>
      </c>
    </row>
    <row r="43" spans="1:4" ht="18">
      <c r="A43" s="227"/>
      <c r="B43" s="502"/>
      <c r="C43" s="355"/>
      <c r="D43" s="227"/>
    </row>
    <row r="44" spans="1:4" ht="19.5" customHeight="1">
      <c r="A44" s="424"/>
      <c r="B44" s="503" t="s">
        <v>661</v>
      </c>
      <c r="C44" s="424"/>
      <c r="D44" s="424"/>
    </row>
    <row r="45" spans="1:4">
      <c r="A45" s="424"/>
      <c r="B45" s="504"/>
      <c r="C45" s="424"/>
      <c r="D45" s="424"/>
    </row>
    <row r="46" spans="1:4" ht="19.5" customHeight="1">
      <c r="A46" s="424"/>
      <c r="B46" s="504"/>
      <c r="C46" s="424"/>
      <c r="D46" s="424"/>
    </row>
    <row r="47" spans="1:4" ht="16.5" customHeight="1">
      <c r="A47" s="424"/>
      <c r="B47" s="504"/>
      <c r="C47" s="424"/>
      <c r="D47" s="424"/>
    </row>
    <row r="48" spans="1:4">
      <c r="A48" s="424"/>
      <c r="B48" s="504"/>
      <c r="C48" s="424"/>
      <c r="D48" s="424"/>
    </row>
    <row r="49" spans="1:4">
      <c r="A49" s="424"/>
      <c r="B49" s="504"/>
      <c r="C49" s="424"/>
      <c r="D49" s="424"/>
    </row>
    <row r="50" spans="1:4">
      <c r="A50" s="424"/>
      <c r="B50" s="504"/>
      <c r="C50" s="424"/>
      <c r="D50" s="424"/>
    </row>
    <row r="51" spans="1:4">
      <c r="A51" s="424"/>
      <c r="B51" s="504"/>
      <c r="C51" s="424"/>
      <c r="D51" s="424"/>
    </row>
    <row r="52" spans="1:4">
      <c r="A52" s="424"/>
      <c r="B52" s="504"/>
      <c r="C52" s="424"/>
      <c r="D52" s="424"/>
    </row>
    <row r="53" spans="1:4">
      <c r="A53" s="424"/>
      <c r="B53" s="504"/>
      <c r="C53" s="424"/>
      <c r="D53" s="424"/>
    </row>
    <row r="54" spans="1:4">
      <c r="A54" s="424"/>
      <c r="B54" s="504"/>
      <c r="C54" s="424"/>
      <c r="D54" s="424"/>
    </row>
    <row r="55" spans="1:4">
      <c r="A55" s="424"/>
      <c r="B55" s="504"/>
      <c r="C55" s="424"/>
      <c r="D55" s="424"/>
    </row>
    <row r="56" spans="1:4">
      <c r="A56" s="424"/>
      <c r="B56" s="504"/>
      <c r="C56" s="424"/>
      <c r="D56" s="424"/>
    </row>
    <row r="57" spans="1:4">
      <c r="A57" s="424"/>
      <c r="B57" s="504"/>
      <c r="C57" s="424"/>
      <c r="D57" s="424"/>
    </row>
    <row r="58" spans="1:4">
      <c r="A58" s="424"/>
      <c r="B58" s="504"/>
      <c r="C58" s="424"/>
      <c r="D58" s="424"/>
    </row>
    <row r="59" spans="1:4">
      <c r="A59" s="424"/>
      <c r="B59" s="504"/>
      <c r="C59" s="424"/>
      <c r="D59" s="424"/>
    </row>
    <row r="60" spans="1:4">
      <c r="A60" s="424"/>
      <c r="B60" s="504"/>
      <c r="C60" s="424"/>
      <c r="D60" s="424"/>
    </row>
    <row r="61" spans="1:4">
      <c r="A61" s="424"/>
      <c r="B61" s="504"/>
      <c r="C61" s="424"/>
      <c r="D61" s="424"/>
    </row>
    <row r="62" spans="1:4">
      <c r="A62" s="424"/>
      <c r="B62" s="504"/>
      <c r="C62" s="424"/>
      <c r="D62" s="424"/>
    </row>
    <row r="63" spans="1:4">
      <c r="A63" s="424"/>
      <c r="B63" s="504"/>
      <c r="C63" s="424"/>
      <c r="D63" s="424"/>
    </row>
    <row r="64" spans="1:4">
      <c r="A64" s="424"/>
      <c r="B64" s="504"/>
      <c r="C64" s="424"/>
      <c r="D64" s="424"/>
    </row>
    <row r="65" spans="1:4">
      <c r="A65" s="424"/>
      <c r="B65" s="504"/>
      <c r="C65" s="424"/>
      <c r="D65" s="424"/>
    </row>
    <row r="66" spans="1:4">
      <c r="A66" s="424"/>
      <c r="B66" s="504"/>
      <c r="C66" s="424"/>
      <c r="D66" s="424"/>
    </row>
    <row r="67" spans="1:4">
      <c r="A67" s="424"/>
      <c r="B67" s="504"/>
      <c r="C67" s="424"/>
      <c r="D67" s="424"/>
    </row>
    <row r="68" spans="1:4">
      <c r="A68" s="424"/>
      <c r="B68" s="504"/>
      <c r="C68" s="424"/>
      <c r="D68" s="424"/>
    </row>
    <row r="69" spans="1:4">
      <c r="A69" s="424"/>
      <c r="B69" s="504"/>
      <c r="C69" s="424"/>
      <c r="D69" s="424"/>
    </row>
    <row r="70" spans="1:4">
      <c r="A70" s="424"/>
      <c r="B70" s="504"/>
      <c r="C70" s="424"/>
      <c r="D70" s="424"/>
    </row>
    <row r="71" spans="1:4">
      <c r="A71" s="424"/>
      <c r="B71" s="504"/>
      <c r="C71" s="424"/>
      <c r="D71" s="424"/>
    </row>
    <row r="72" spans="1:4">
      <c r="A72" s="424"/>
      <c r="B72" s="504"/>
      <c r="C72" s="424"/>
      <c r="D72" s="424"/>
    </row>
    <row r="73" spans="1:4">
      <c r="A73" s="424"/>
      <c r="B73" s="504"/>
      <c r="C73" s="424"/>
      <c r="D73" s="424"/>
    </row>
    <row r="74" spans="1:4">
      <c r="A74" s="424"/>
      <c r="B74" s="504"/>
      <c r="C74" s="424"/>
      <c r="D74" s="424"/>
    </row>
    <row r="75" spans="1:4">
      <c r="A75" s="424"/>
      <c r="B75" s="504"/>
      <c r="C75" s="424"/>
      <c r="D75" s="424"/>
    </row>
    <row r="76" spans="1:4">
      <c r="A76" s="424"/>
      <c r="B76" s="504"/>
      <c r="C76" s="424"/>
      <c r="D76" s="424"/>
    </row>
    <row r="77" spans="1:4">
      <c r="A77" s="424"/>
      <c r="B77" s="504"/>
      <c r="C77" s="424"/>
      <c r="D77" s="424"/>
    </row>
    <row r="78" spans="1:4">
      <c r="A78" s="424"/>
      <c r="B78" s="504"/>
      <c r="C78" s="424"/>
      <c r="D78" s="424"/>
    </row>
    <row r="79" spans="1:4">
      <c r="A79" s="424"/>
      <c r="B79" s="504"/>
      <c r="C79" s="424"/>
      <c r="D79" s="424"/>
    </row>
    <row r="80" spans="1:4">
      <c r="A80" s="424"/>
      <c r="B80" s="504"/>
      <c r="C80" s="424"/>
      <c r="D80" s="424"/>
    </row>
    <row r="81" spans="1:4">
      <c r="A81" s="424"/>
      <c r="B81" s="504"/>
      <c r="C81" s="424"/>
      <c r="D81" s="424"/>
    </row>
    <row r="82" spans="1:4">
      <c r="A82" s="424"/>
      <c r="B82" s="504"/>
      <c r="C82" s="424"/>
      <c r="D82" s="424"/>
    </row>
    <row r="83" spans="1:4">
      <c r="A83" s="424"/>
      <c r="B83" s="504"/>
      <c r="C83" s="424"/>
      <c r="D83" s="424"/>
    </row>
    <row r="84" spans="1:4">
      <c r="A84" s="424"/>
      <c r="B84" s="504"/>
      <c r="C84" s="424"/>
      <c r="D84" s="424"/>
    </row>
    <row r="85" spans="1:4">
      <c r="A85" s="424"/>
      <c r="B85" s="504"/>
      <c r="C85" s="424"/>
      <c r="D85" s="424"/>
    </row>
    <row r="86" spans="1:4">
      <c r="A86" s="424"/>
      <c r="B86" s="504"/>
      <c r="C86" s="424"/>
      <c r="D86" s="424"/>
    </row>
    <row r="87" spans="1:4">
      <c r="A87" s="424"/>
      <c r="B87" s="504"/>
      <c r="C87" s="424"/>
      <c r="D87" s="424"/>
    </row>
    <row r="88" spans="1:4">
      <c r="A88" s="424"/>
      <c r="B88" s="504"/>
      <c r="C88" s="424"/>
      <c r="D88" s="424"/>
    </row>
    <row r="89" spans="1:4">
      <c r="A89" s="424"/>
      <c r="B89" s="504"/>
      <c r="C89" s="424"/>
      <c r="D89" s="424"/>
    </row>
    <row r="90" spans="1:4">
      <c r="A90" s="424"/>
      <c r="B90" s="504"/>
      <c r="C90" s="424"/>
      <c r="D90" s="424"/>
    </row>
    <row r="91" spans="1:4">
      <c r="A91" s="424"/>
      <c r="B91" s="504"/>
      <c r="C91" s="424"/>
      <c r="D91" s="424"/>
    </row>
    <row r="92" spans="1:4">
      <c r="A92" s="424"/>
      <c r="B92" s="504"/>
      <c r="C92" s="424"/>
      <c r="D92" s="424"/>
    </row>
    <row r="93" spans="1:4">
      <c r="A93" s="424"/>
      <c r="B93" s="504"/>
      <c r="C93" s="424"/>
      <c r="D93" s="424"/>
    </row>
    <row r="94" spans="1:4">
      <c r="A94" s="424"/>
      <c r="B94" s="504"/>
      <c r="C94" s="424"/>
      <c r="D94" s="424"/>
    </row>
    <row r="95" spans="1:4">
      <c r="A95" s="424"/>
      <c r="B95" s="504"/>
      <c r="C95" s="424"/>
      <c r="D95" s="424"/>
    </row>
    <row r="96" spans="1:4">
      <c r="A96" s="424"/>
      <c r="B96" s="504"/>
      <c r="C96" s="424"/>
      <c r="D96" s="424"/>
    </row>
    <row r="97" spans="1:4">
      <c r="A97" s="424"/>
      <c r="B97" s="504"/>
      <c r="C97" s="424"/>
      <c r="D97" s="424"/>
    </row>
    <row r="98" spans="1:4">
      <c r="A98" s="424"/>
      <c r="B98" s="504"/>
      <c r="C98" s="424"/>
      <c r="D98" s="424"/>
    </row>
    <row r="99" spans="1:4">
      <c r="A99" s="424"/>
      <c r="B99" s="504"/>
      <c r="C99" s="424"/>
      <c r="D99" s="424"/>
    </row>
    <row r="100" spans="1:4">
      <c r="A100" s="424"/>
      <c r="B100" s="504"/>
      <c r="C100" s="424"/>
      <c r="D100" s="424"/>
    </row>
    <row r="101" spans="1:4">
      <c r="A101" s="424"/>
      <c r="B101" s="504"/>
      <c r="C101" s="424"/>
      <c r="D101" s="424"/>
    </row>
    <row r="102" spans="1:4">
      <c r="A102" s="424"/>
      <c r="B102" s="504"/>
      <c r="C102" s="424"/>
      <c r="D102" s="424"/>
    </row>
    <row r="103" spans="1:4">
      <c r="A103" s="424"/>
      <c r="B103" s="504"/>
      <c r="C103" s="424"/>
      <c r="D103" s="424"/>
    </row>
    <row r="104" spans="1:4">
      <c r="A104" s="424"/>
      <c r="B104" s="504"/>
      <c r="C104" s="424"/>
      <c r="D104" s="424"/>
    </row>
    <row r="105" spans="1:4">
      <c r="A105" s="424"/>
      <c r="B105" s="504"/>
      <c r="C105" s="424"/>
      <c r="D105" s="424"/>
    </row>
    <row r="106" spans="1:4">
      <c r="A106" s="424"/>
      <c r="B106" s="504"/>
      <c r="C106" s="424"/>
      <c r="D106" s="424"/>
    </row>
    <row r="107" spans="1:4">
      <c r="A107" s="424"/>
      <c r="B107" s="504"/>
      <c r="C107" s="424"/>
      <c r="D107" s="424"/>
    </row>
    <row r="108" spans="1:4">
      <c r="A108" s="424"/>
      <c r="B108" s="504"/>
      <c r="C108" s="424"/>
      <c r="D108" s="424"/>
    </row>
    <row r="109" spans="1:4">
      <c r="A109" s="424"/>
      <c r="B109" s="504"/>
      <c r="C109" s="424"/>
      <c r="D109" s="424"/>
    </row>
    <row r="110" spans="1:4">
      <c r="A110" s="424"/>
      <c r="B110" s="504"/>
      <c r="C110" s="424"/>
      <c r="D110" s="424"/>
    </row>
    <row r="111" spans="1:4">
      <c r="A111" s="424"/>
      <c r="B111" s="504"/>
      <c r="C111" s="424"/>
      <c r="D111" s="424"/>
    </row>
    <row r="112" spans="1:4">
      <c r="A112" s="424"/>
      <c r="B112" s="504"/>
      <c r="C112" s="424"/>
      <c r="D112" s="424"/>
    </row>
    <row r="113" spans="1:4">
      <c r="A113" s="424"/>
      <c r="B113" s="504"/>
      <c r="C113" s="424"/>
      <c r="D113" s="424"/>
    </row>
    <row r="114" spans="1:4">
      <c r="A114" s="424"/>
      <c r="B114" s="504"/>
      <c r="C114" s="424"/>
      <c r="D114" s="424"/>
    </row>
    <row r="115" spans="1:4">
      <c r="A115" s="424"/>
      <c r="B115" s="504"/>
      <c r="C115" s="424"/>
      <c r="D115" s="424"/>
    </row>
    <row r="116" spans="1:4">
      <c r="A116" s="424"/>
      <c r="B116" s="504"/>
      <c r="C116" s="424"/>
      <c r="D116" s="424"/>
    </row>
    <row r="117" spans="1:4">
      <c r="A117" s="424"/>
      <c r="B117" s="504"/>
      <c r="C117" s="424"/>
      <c r="D117" s="424"/>
    </row>
    <row r="118" spans="1:4">
      <c r="A118" s="424"/>
      <c r="B118" s="504"/>
      <c r="C118" s="424"/>
      <c r="D118" s="424"/>
    </row>
    <row r="119" spans="1:4">
      <c r="A119" s="424"/>
      <c r="B119" s="504"/>
      <c r="C119" s="424"/>
      <c r="D119" s="424"/>
    </row>
    <row r="120" spans="1:4">
      <c r="A120" s="424"/>
      <c r="B120" s="504"/>
      <c r="C120" s="424"/>
      <c r="D120" s="424"/>
    </row>
    <row r="121" spans="1:4">
      <c r="A121" s="424"/>
      <c r="B121" s="504"/>
      <c r="C121" s="424"/>
      <c r="D121" s="424"/>
    </row>
    <row r="122" spans="1:4">
      <c r="A122" s="424"/>
      <c r="B122" s="504"/>
      <c r="C122" s="424"/>
      <c r="D122" s="424"/>
    </row>
  </sheetData>
  <mergeCells count="6">
    <mergeCell ref="A2:D2"/>
    <mergeCell ref="A3:D3"/>
    <mergeCell ref="A4:D4"/>
    <mergeCell ref="C6:D6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3"/>
  <sheetViews>
    <sheetView rightToLeft="1" workbookViewId="0">
      <selection sqref="A1:IV65536"/>
    </sheetView>
  </sheetViews>
  <sheetFormatPr defaultRowHeight="12.75"/>
  <cols>
    <col min="1" max="1" width="14.140625" customWidth="1"/>
    <col min="2" max="2" width="43.7109375" customWidth="1"/>
    <col min="3" max="3" width="14.140625" customWidth="1"/>
    <col min="4" max="4" width="14.28515625" customWidth="1"/>
    <col min="5" max="5" width="11" bestFit="1" customWidth="1"/>
  </cols>
  <sheetData>
    <row r="2" spans="1:4" s="1" customFormat="1" ht="13.5" customHeight="1">
      <c r="A2" s="91" t="s">
        <v>95</v>
      </c>
      <c r="B2" s="91"/>
      <c r="C2" s="91"/>
      <c r="D2" s="91"/>
    </row>
    <row r="3" spans="1:4" s="1" customFormat="1" ht="20.25" customHeight="1">
      <c r="A3" s="92" t="s">
        <v>96</v>
      </c>
      <c r="B3" s="93"/>
      <c r="C3" s="93"/>
      <c r="D3" s="93"/>
    </row>
    <row r="4" spans="1:4" s="1" customFormat="1" ht="19.5" customHeight="1">
      <c r="A4" s="92" t="s">
        <v>97</v>
      </c>
      <c r="B4" s="93"/>
      <c r="C4" s="93"/>
      <c r="D4" s="93"/>
    </row>
    <row r="5" spans="1:4" s="1" customFormat="1" ht="17.25" customHeight="1">
      <c r="A5" s="94"/>
      <c r="B5" s="94"/>
      <c r="C5" s="94"/>
      <c r="D5" s="95" t="s">
        <v>98</v>
      </c>
    </row>
    <row r="6" spans="1:4" s="1" customFormat="1" ht="18.75" customHeight="1">
      <c r="A6" s="96" t="s">
        <v>2</v>
      </c>
      <c r="B6" s="97"/>
      <c r="C6" s="98" t="s">
        <v>88</v>
      </c>
      <c r="D6" s="48"/>
    </row>
    <row r="7" spans="1:4" s="1" customFormat="1" ht="18.75" customHeight="1">
      <c r="A7" s="99" t="s">
        <v>57</v>
      </c>
      <c r="B7" s="100" t="s">
        <v>3</v>
      </c>
      <c r="C7" s="101" t="s">
        <v>4</v>
      </c>
      <c r="D7" s="101" t="s">
        <v>2</v>
      </c>
    </row>
    <row r="8" spans="1:4" s="1" customFormat="1" ht="18" customHeight="1">
      <c r="A8" s="102">
        <v>2010</v>
      </c>
      <c r="B8" s="103"/>
      <c r="C8" s="104"/>
      <c r="D8" s="104"/>
    </row>
    <row r="9" spans="1:4" s="1" customFormat="1" ht="18.75" customHeight="1">
      <c r="A9" s="105">
        <v>41424004</v>
      </c>
      <c r="B9" s="106" t="s">
        <v>99</v>
      </c>
      <c r="C9" s="107">
        <v>41470000</v>
      </c>
      <c r="D9" s="108">
        <v>47638706</v>
      </c>
    </row>
    <row r="10" spans="1:4" s="1" customFormat="1" ht="18.75" customHeight="1">
      <c r="A10" s="109">
        <v>12441</v>
      </c>
      <c r="B10" s="110" t="s">
        <v>100</v>
      </c>
      <c r="C10" s="111">
        <v>0</v>
      </c>
      <c r="D10" s="112">
        <v>52269</v>
      </c>
    </row>
    <row r="11" spans="1:4" s="1" customFormat="1" ht="18.75" customHeight="1">
      <c r="A11" s="113">
        <v>2864</v>
      </c>
      <c r="B11" s="110" t="s">
        <v>101</v>
      </c>
      <c r="C11" s="111">
        <v>0</v>
      </c>
      <c r="D11" s="112">
        <v>1</v>
      </c>
    </row>
    <row r="12" spans="1:4" s="1" customFormat="1" ht="18.75" customHeight="1">
      <c r="A12" s="109">
        <v>345149</v>
      </c>
      <c r="B12" s="110" t="s">
        <v>102</v>
      </c>
      <c r="C12" s="111">
        <v>380000</v>
      </c>
      <c r="D12" s="112">
        <v>359098</v>
      </c>
    </row>
    <row r="13" spans="1:4" s="1" customFormat="1" ht="18.75" customHeight="1">
      <c r="A13" s="109">
        <v>289023648</v>
      </c>
      <c r="B13" s="110" t="s">
        <v>103</v>
      </c>
      <c r="C13" s="111">
        <v>324381000</v>
      </c>
      <c r="D13" s="112">
        <v>306573773</v>
      </c>
    </row>
    <row r="14" spans="1:4" s="1" customFormat="1" ht="18.75" customHeight="1">
      <c r="A14" s="109">
        <v>3048343</v>
      </c>
      <c r="B14" s="110" t="s">
        <v>104</v>
      </c>
      <c r="C14" s="111">
        <v>3350000</v>
      </c>
      <c r="D14" s="112">
        <v>3376239</v>
      </c>
    </row>
    <row r="15" spans="1:4" s="1" customFormat="1" ht="18.75" customHeight="1">
      <c r="A15" s="109">
        <v>214545</v>
      </c>
      <c r="B15" s="110" t="s">
        <v>105</v>
      </c>
      <c r="C15" s="111">
        <v>104000</v>
      </c>
      <c r="D15" s="112">
        <v>308830</v>
      </c>
    </row>
    <row r="16" spans="1:4" s="1" customFormat="1" ht="18.75" customHeight="1">
      <c r="A16" s="109">
        <v>1962502</v>
      </c>
      <c r="B16" s="110" t="s">
        <v>106</v>
      </c>
      <c r="C16" s="111">
        <v>780000</v>
      </c>
      <c r="D16" s="112">
        <v>2444148</v>
      </c>
    </row>
    <row r="17" spans="1:4" s="1" customFormat="1" ht="18.75" customHeight="1">
      <c r="A17" s="109">
        <v>18389134</v>
      </c>
      <c r="B17" s="110" t="s">
        <v>107</v>
      </c>
      <c r="C17" s="111">
        <v>16327000</v>
      </c>
      <c r="D17" s="112">
        <v>20702050</v>
      </c>
    </row>
    <row r="18" spans="1:4" s="1" customFormat="1" ht="18" customHeight="1">
      <c r="A18" s="109">
        <v>29061057</v>
      </c>
      <c r="B18" s="110" t="s">
        <v>108</v>
      </c>
      <c r="C18" s="111">
        <v>3181000</v>
      </c>
      <c r="D18" s="112">
        <v>5563625</v>
      </c>
    </row>
    <row r="19" spans="1:4" s="1" customFormat="1" ht="18" customHeight="1">
      <c r="A19" s="109"/>
      <c r="B19" s="110" t="s">
        <v>109</v>
      </c>
      <c r="C19" s="111"/>
      <c r="D19" s="112"/>
    </row>
    <row r="20" spans="1:4" s="1" customFormat="1" ht="18" customHeight="1">
      <c r="A20" s="109">
        <v>5369485</v>
      </c>
      <c r="B20" s="110" t="s">
        <v>110</v>
      </c>
      <c r="C20" s="111">
        <v>4376000</v>
      </c>
      <c r="D20" s="112">
        <v>4680262</v>
      </c>
    </row>
    <row r="21" spans="1:4" s="1" customFormat="1" ht="18" customHeight="1">
      <c r="A21" s="114">
        <v>901902</v>
      </c>
      <c r="B21" s="110" t="s">
        <v>111</v>
      </c>
      <c r="C21" s="115">
        <v>959000</v>
      </c>
      <c r="D21" s="114">
        <v>810777</v>
      </c>
    </row>
    <row r="22" spans="1:4" s="1" customFormat="1" ht="18" customHeight="1">
      <c r="A22" s="109">
        <v>3041508</v>
      </c>
      <c r="B22" s="110" t="s">
        <v>112</v>
      </c>
      <c r="C22" s="111">
        <v>3359000</v>
      </c>
      <c r="D22" s="112">
        <v>3135249</v>
      </c>
    </row>
    <row r="23" spans="1:4" s="1" customFormat="1" ht="18" customHeight="1">
      <c r="A23" s="109">
        <v>19568890</v>
      </c>
      <c r="B23" s="110" t="s">
        <v>113</v>
      </c>
      <c r="C23" s="111">
        <v>20800000</v>
      </c>
      <c r="D23" s="112">
        <v>20522006</v>
      </c>
    </row>
    <row r="24" spans="1:4" s="1" customFormat="1" ht="18" customHeight="1">
      <c r="A24" s="109">
        <v>2060583</v>
      </c>
      <c r="B24" s="110" t="s">
        <v>114</v>
      </c>
      <c r="C24" s="111">
        <v>919000</v>
      </c>
      <c r="D24" s="112">
        <v>1507362</v>
      </c>
    </row>
    <row r="25" spans="1:4" s="1" customFormat="1" ht="18" customHeight="1">
      <c r="A25" s="109">
        <v>812842</v>
      </c>
      <c r="B25" s="110" t="s">
        <v>115</v>
      </c>
      <c r="C25" s="111">
        <v>794000</v>
      </c>
      <c r="D25" s="112">
        <v>574987</v>
      </c>
    </row>
    <row r="26" spans="1:4" s="1" customFormat="1" ht="18" customHeight="1">
      <c r="A26" s="109">
        <v>124945</v>
      </c>
      <c r="B26" s="110" t="s">
        <v>116</v>
      </c>
      <c r="C26" s="111">
        <v>120000</v>
      </c>
      <c r="D26" s="112">
        <v>456998</v>
      </c>
    </row>
    <row r="27" spans="1:4" s="1" customFormat="1" ht="18" customHeight="1">
      <c r="A27" s="109">
        <v>51676964</v>
      </c>
      <c r="B27" s="110" t="s">
        <v>117</v>
      </c>
      <c r="C27" s="111">
        <v>53526000</v>
      </c>
      <c r="D27" s="112">
        <v>56888838</v>
      </c>
    </row>
    <row r="28" spans="1:4" s="1" customFormat="1" ht="18.75" customHeight="1">
      <c r="A28" s="109">
        <v>25248654</v>
      </c>
      <c r="B28" s="110" t="s">
        <v>118</v>
      </c>
      <c r="C28" s="111">
        <v>27800000</v>
      </c>
      <c r="D28" s="112">
        <v>28413654</v>
      </c>
    </row>
    <row r="29" spans="1:4" s="1" customFormat="1" ht="18.75" customHeight="1">
      <c r="A29" s="109">
        <v>8016823</v>
      </c>
      <c r="B29" s="110" t="s">
        <v>119</v>
      </c>
      <c r="C29" s="111">
        <v>7204000</v>
      </c>
      <c r="D29" s="112">
        <v>9069903</v>
      </c>
    </row>
    <row r="30" spans="1:4" s="1" customFormat="1" ht="18.75" customHeight="1">
      <c r="A30" s="109">
        <v>8807</v>
      </c>
      <c r="B30" s="110" t="s">
        <v>120</v>
      </c>
      <c r="C30" s="111">
        <v>2000</v>
      </c>
      <c r="D30" s="112">
        <v>9287</v>
      </c>
    </row>
    <row r="31" spans="1:4" s="1" customFormat="1" ht="18.75" customHeight="1">
      <c r="A31" s="109">
        <v>10526234</v>
      </c>
      <c r="B31" s="110" t="s">
        <v>121</v>
      </c>
      <c r="C31" s="111">
        <v>9842000</v>
      </c>
      <c r="D31" s="112">
        <v>11984024</v>
      </c>
    </row>
    <row r="32" spans="1:4" s="1" customFormat="1" ht="18.75" customHeight="1">
      <c r="A32" s="109">
        <v>11303</v>
      </c>
      <c r="B32" s="110" t="s">
        <v>122</v>
      </c>
      <c r="C32" s="111">
        <v>2000</v>
      </c>
      <c r="D32" s="112">
        <v>23798</v>
      </c>
    </row>
    <row r="33" spans="1:4" s="1" customFormat="1" ht="18.75" customHeight="1">
      <c r="A33" s="116">
        <v>3539890</v>
      </c>
      <c r="B33" s="61" t="s">
        <v>123</v>
      </c>
      <c r="C33" s="117">
        <v>1602000</v>
      </c>
      <c r="D33" s="118">
        <v>4482231</v>
      </c>
    </row>
    <row r="34" spans="1:4" s="1" customFormat="1" ht="18.75" customHeight="1">
      <c r="A34" s="118" t="s">
        <v>54</v>
      </c>
      <c r="B34" s="61" t="s">
        <v>124</v>
      </c>
      <c r="C34" s="117">
        <v>0</v>
      </c>
      <c r="D34" s="118">
        <v>102</v>
      </c>
    </row>
    <row r="35" spans="1:4" s="1" customFormat="1" ht="18.75" customHeight="1">
      <c r="A35" s="109">
        <v>60034</v>
      </c>
      <c r="B35" s="110" t="s">
        <v>125</v>
      </c>
      <c r="C35" s="111">
        <v>6000</v>
      </c>
      <c r="D35" s="112">
        <v>3114</v>
      </c>
    </row>
    <row r="36" spans="1:4" s="52" customFormat="1" ht="18.75" customHeight="1">
      <c r="A36" s="109">
        <v>7657</v>
      </c>
      <c r="B36" s="119" t="s">
        <v>126</v>
      </c>
      <c r="C36" s="111">
        <v>7000</v>
      </c>
      <c r="D36" s="112">
        <v>5305</v>
      </c>
    </row>
    <row r="37" spans="1:4" s="1" customFormat="1" ht="18.75" customHeight="1">
      <c r="A37" s="113">
        <v>9776</v>
      </c>
      <c r="B37" s="110" t="s">
        <v>127</v>
      </c>
      <c r="C37" s="111">
        <v>13000</v>
      </c>
      <c r="D37" s="112">
        <v>30017</v>
      </c>
    </row>
    <row r="38" spans="1:4" s="1" customFormat="1" ht="18.75" customHeight="1">
      <c r="A38" s="109">
        <v>2801601</v>
      </c>
      <c r="B38" s="119" t="s">
        <v>128</v>
      </c>
      <c r="C38" s="111">
        <v>1257000</v>
      </c>
      <c r="D38" s="112">
        <v>1236394</v>
      </c>
    </row>
    <row r="39" spans="1:4" s="1" customFormat="1" ht="18.75" customHeight="1">
      <c r="A39" s="109">
        <v>43973</v>
      </c>
      <c r="B39" s="119" t="s">
        <v>129</v>
      </c>
      <c r="C39" s="111">
        <v>70000</v>
      </c>
      <c r="D39" s="112">
        <v>180231</v>
      </c>
    </row>
    <row r="40" spans="1:4" s="1" customFormat="1" ht="18.75" customHeight="1">
      <c r="A40" s="109">
        <v>56983169</v>
      </c>
      <c r="B40" s="119" t="s">
        <v>130</v>
      </c>
      <c r="C40" s="111">
        <v>50000000</v>
      </c>
      <c r="D40" s="112">
        <v>59002889</v>
      </c>
    </row>
    <row r="41" spans="1:4" s="1" customFormat="1" ht="18.75" customHeight="1">
      <c r="A41" s="109">
        <v>1941971</v>
      </c>
      <c r="B41" s="119" t="s">
        <v>131</v>
      </c>
      <c r="C41" s="111">
        <v>336000</v>
      </c>
      <c r="D41" s="112">
        <v>324541</v>
      </c>
    </row>
    <row r="42" spans="1:4" s="1" customFormat="1" ht="18.75" customHeight="1">
      <c r="A42" s="120">
        <v>334988</v>
      </c>
      <c r="B42" s="121" t="s">
        <v>132</v>
      </c>
      <c r="C42" s="122">
        <v>0</v>
      </c>
      <c r="D42" s="122">
        <v>268615</v>
      </c>
    </row>
    <row r="43" spans="1:4" s="1" customFormat="1" ht="12" customHeight="1">
      <c r="A43"/>
      <c r="B43"/>
      <c r="C43"/>
      <c r="D43"/>
    </row>
    <row r="44" spans="1:4" s="1" customFormat="1" ht="12" customHeight="1">
      <c r="A44"/>
      <c r="B44"/>
      <c r="C44"/>
      <c r="D44"/>
    </row>
    <row r="45" spans="1:4" s="1" customFormat="1" ht="16.5" customHeight="1">
      <c r="A45"/>
      <c r="B45" s="70" t="s">
        <v>133</v>
      </c>
      <c r="C45"/>
      <c r="D45"/>
    </row>
    <row r="46" spans="1:4" s="1" customFormat="1" ht="12" customHeight="1">
      <c r="A46"/>
      <c r="B46"/>
      <c r="C46"/>
      <c r="D46"/>
    </row>
    <row r="47" spans="1:4" s="1" customFormat="1" ht="12" customHeight="1">
      <c r="A47"/>
      <c r="B47"/>
      <c r="C47"/>
      <c r="D47"/>
    </row>
    <row r="48" spans="1:4" s="1" customFormat="1" ht="12" customHeight="1">
      <c r="A48"/>
      <c r="B48"/>
      <c r="C48"/>
      <c r="D48"/>
    </row>
    <row r="49" spans="1:4" s="1" customFormat="1" ht="14.25" customHeight="1">
      <c r="A49" s="4"/>
      <c r="B49" s="4"/>
      <c r="C49" s="4"/>
      <c r="D49" s="4"/>
    </row>
    <row r="50" spans="1:4" s="1" customFormat="1" ht="14.25" customHeight="1">
      <c r="A50" s="4"/>
      <c r="B50" s="4"/>
      <c r="C50" s="4"/>
      <c r="D50" s="4"/>
    </row>
    <row r="51" spans="1:4" s="1" customFormat="1" ht="14.25" customHeight="1">
      <c r="A51" s="4"/>
      <c r="B51" s="4"/>
      <c r="C51" s="4"/>
      <c r="D51" s="4"/>
    </row>
    <row r="52" spans="1:4" s="1" customFormat="1" ht="14.25" customHeight="1">
      <c r="A52" s="91" t="s">
        <v>134</v>
      </c>
      <c r="B52" s="91"/>
      <c r="C52" s="91"/>
      <c r="D52" s="91"/>
    </row>
    <row r="53" spans="1:4" s="1" customFormat="1" ht="20.25" customHeight="1">
      <c r="A53" s="123" t="s">
        <v>135</v>
      </c>
      <c r="B53" s="93"/>
      <c r="C53" s="93"/>
      <c r="D53" s="93"/>
    </row>
    <row r="54" spans="1:4" s="1" customFormat="1" ht="20.25" customHeight="1">
      <c r="A54" s="124" t="s">
        <v>136</v>
      </c>
      <c r="B54" s="125"/>
      <c r="C54" s="93"/>
      <c r="D54" s="93"/>
    </row>
    <row r="55" spans="1:4" s="1" customFormat="1" ht="18" customHeight="1">
      <c r="A55" s="94"/>
      <c r="B55" s="94"/>
      <c r="C55" s="94"/>
      <c r="D55" s="95" t="s">
        <v>98</v>
      </c>
    </row>
    <row r="56" spans="1:4" s="1" customFormat="1" ht="18.75" customHeight="1">
      <c r="A56" s="96" t="s">
        <v>2</v>
      </c>
      <c r="B56" s="97"/>
      <c r="C56" s="98" t="s">
        <v>88</v>
      </c>
      <c r="D56" s="48"/>
    </row>
    <row r="57" spans="1:4" s="1" customFormat="1" ht="18" customHeight="1">
      <c r="A57" s="99" t="s">
        <v>57</v>
      </c>
      <c r="B57" s="100" t="s">
        <v>3</v>
      </c>
      <c r="C57" s="101" t="s">
        <v>4</v>
      </c>
      <c r="D57" s="101" t="s">
        <v>2</v>
      </c>
    </row>
    <row r="58" spans="1:4" s="1" customFormat="1" ht="18.75" customHeight="1">
      <c r="A58" s="126">
        <v>2010</v>
      </c>
      <c r="B58" s="127"/>
      <c r="C58" s="104"/>
      <c r="D58" s="104"/>
    </row>
    <row r="59" spans="1:4" s="1" customFormat="1" ht="18.75" customHeight="1">
      <c r="A59" s="112">
        <v>3289</v>
      </c>
      <c r="B59" s="119" t="s">
        <v>137</v>
      </c>
      <c r="C59" s="111">
        <v>1000</v>
      </c>
      <c r="D59" s="112">
        <v>14023</v>
      </c>
    </row>
    <row r="60" spans="1:4" s="1" customFormat="1" ht="18.75" customHeight="1">
      <c r="A60" s="112">
        <v>391851</v>
      </c>
      <c r="B60" s="119" t="s">
        <v>138</v>
      </c>
      <c r="C60" s="111">
        <v>122000</v>
      </c>
      <c r="D60" s="112">
        <v>772667</v>
      </c>
    </row>
    <row r="61" spans="1:4" s="1" customFormat="1" ht="18.75" customHeight="1">
      <c r="A61" s="112">
        <v>206180</v>
      </c>
      <c r="B61" s="119" t="s">
        <v>139</v>
      </c>
      <c r="C61" s="111">
        <v>226000</v>
      </c>
      <c r="D61" s="112">
        <v>224303</v>
      </c>
    </row>
    <row r="62" spans="1:4" s="1" customFormat="1" ht="18.75" customHeight="1">
      <c r="A62" s="112">
        <v>2549</v>
      </c>
      <c r="B62" s="119" t="s">
        <v>140</v>
      </c>
      <c r="C62" s="111">
        <v>3000</v>
      </c>
      <c r="D62" s="112">
        <v>3456</v>
      </c>
    </row>
    <row r="63" spans="1:4" s="1" customFormat="1" ht="18.75" customHeight="1">
      <c r="A63" s="112">
        <v>23254</v>
      </c>
      <c r="B63" s="119" t="s">
        <v>141</v>
      </c>
      <c r="C63" s="112">
        <v>5000</v>
      </c>
      <c r="D63" s="112">
        <v>43415</v>
      </c>
    </row>
    <row r="64" spans="1:4" s="1" customFormat="1" ht="18.75" customHeight="1">
      <c r="A64" s="112">
        <v>1306023</v>
      </c>
      <c r="B64" s="119" t="s">
        <v>142</v>
      </c>
      <c r="C64" s="111">
        <v>2210000</v>
      </c>
      <c r="D64" s="112">
        <v>1432076</v>
      </c>
    </row>
    <row r="65" spans="1:4" s="1" customFormat="1" ht="18.75" customHeight="1">
      <c r="A65" s="112">
        <v>5</v>
      </c>
      <c r="B65" s="119" t="s">
        <v>143</v>
      </c>
      <c r="C65" s="111" t="s">
        <v>54</v>
      </c>
      <c r="D65" s="112" t="s">
        <v>54</v>
      </c>
    </row>
    <row r="66" spans="1:4" s="1" customFormat="1" ht="18.75" customHeight="1">
      <c r="A66" s="112">
        <v>93724</v>
      </c>
      <c r="B66" s="119" t="s">
        <v>144</v>
      </c>
      <c r="C66" s="111">
        <v>205000</v>
      </c>
      <c r="D66" s="111">
        <v>168652</v>
      </c>
    </row>
    <row r="67" spans="1:4" s="1" customFormat="1" ht="18.75" customHeight="1">
      <c r="A67" s="112">
        <v>7376332</v>
      </c>
      <c r="B67" s="119" t="s">
        <v>145</v>
      </c>
      <c r="C67" s="111">
        <v>8516000</v>
      </c>
      <c r="D67" s="111">
        <v>8973009</v>
      </c>
    </row>
    <row r="68" spans="1:4" s="1" customFormat="1" ht="18.75" customHeight="1">
      <c r="A68" s="114" t="s">
        <v>54</v>
      </c>
      <c r="B68" s="128" t="s">
        <v>146</v>
      </c>
      <c r="C68" s="115">
        <v>1000</v>
      </c>
      <c r="D68" s="115">
        <v>6698</v>
      </c>
    </row>
    <row r="69" spans="1:4" s="1" customFormat="1" ht="18.75" customHeight="1">
      <c r="A69" s="114" t="s">
        <v>54</v>
      </c>
      <c r="B69" s="128" t="s">
        <v>147</v>
      </c>
      <c r="C69" s="115">
        <v>0</v>
      </c>
      <c r="D69" s="115">
        <v>188237</v>
      </c>
    </row>
    <row r="70" spans="1:4" s="1" customFormat="1" ht="18.75" customHeight="1">
      <c r="A70" s="114">
        <v>4007</v>
      </c>
      <c r="B70" s="128" t="s">
        <v>148</v>
      </c>
      <c r="C70" s="115">
        <v>0</v>
      </c>
      <c r="D70" s="115">
        <v>77</v>
      </c>
    </row>
    <row r="71" spans="1:4" s="1" customFormat="1" ht="18.75" customHeight="1">
      <c r="A71" s="114">
        <v>122902872</v>
      </c>
      <c r="B71" s="128" t="s">
        <v>149</v>
      </c>
      <c r="C71" s="115">
        <v>112397000</v>
      </c>
      <c r="D71" s="114">
        <v>152246742</v>
      </c>
    </row>
    <row r="72" spans="1:4" s="1" customFormat="1" ht="18.75" customHeight="1">
      <c r="A72" s="114">
        <v>1536</v>
      </c>
      <c r="B72" s="128" t="s">
        <v>150</v>
      </c>
      <c r="C72" s="115">
        <v>0</v>
      </c>
      <c r="D72" s="114">
        <v>768</v>
      </c>
    </row>
    <row r="73" spans="1:4" s="1" customFormat="1" ht="18.75" customHeight="1">
      <c r="A73" s="114">
        <v>941793</v>
      </c>
      <c r="B73" s="128" t="s">
        <v>151</v>
      </c>
      <c r="C73" s="115">
        <v>820000</v>
      </c>
      <c r="D73" s="114">
        <v>1006045</v>
      </c>
    </row>
    <row r="74" spans="1:4" s="1" customFormat="1" ht="18.75" customHeight="1">
      <c r="A74" s="114">
        <v>53007835</v>
      </c>
      <c r="B74" s="128" t="s">
        <v>152</v>
      </c>
      <c r="C74" s="115">
        <v>0</v>
      </c>
      <c r="D74" s="114">
        <v>42339740</v>
      </c>
    </row>
    <row r="75" spans="1:4" s="1" customFormat="1" ht="18.75" customHeight="1">
      <c r="A75" s="114" t="s">
        <v>54</v>
      </c>
      <c r="B75" s="128" t="s">
        <v>153</v>
      </c>
      <c r="C75" s="115">
        <v>0</v>
      </c>
      <c r="D75" s="114">
        <v>5519</v>
      </c>
    </row>
    <row r="76" spans="1:4" s="1" customFormat="1" ht="18.75" customHeight="1">
      <c r="A76" s="112">
        <v>86882</v>
      </c>
      <c r="B76" s="119" t="s">
        <v>154</v>
      </c>
      <c r="C76" s="111">
        <v>180000</v>
      </c>
      <c r="D76" s="112">
        <v>69730</v>
      </c>
    </row>
    <row r="77" spans="1:4" s="1" customFormat="1" ht="18.75" customHeight="1">
      <c r="A77" s="112">
        <v>4466</v>
      </c>
      <c r="B77" s="119" t="s">
        <v>155</v>
      </c>
      <c r="C77" s="111">
        <v>0</v>
      </c>
      <c r="D77" s="112">
        <v>1869</v>
      </c>
    </row>
    <row r="78" spans="1:4" s="1" customFormat="1" ht="18.75" customHeight="1">
      <c r="A78" s="112">
        <v>268954237</v>
      </c>
      <c r="B78" s="119" t="s">
        <v>156</v>
      </c>
      <c r="C78" s="111">
        <v>265267000</v>
      </c>
      <c r="D78" s="112">
        <v>265722237</v>
      </c>
    </row>
    <row r="79" spans="1:4" s="1" customFormat="1" ht="18.75" customHeight="1">
      <c r="A79" s="112">
        <v>257245</v>
      </c>
      <c r="B79" s="119" t="s">
        <v>157</v>
      </c>
      <c r="C79" s="111">
        <v>0</v>
      </c>
      <c r="D79" s="112">
        <v>2868811</v>
      </c>
    </row>
    <row r="80" spans="1:4" s="1" customFormat="1" ht="18.75" customHeight="1">
      <c r="A80" s="112">
        <v>160783</v>
      </c>
      <c r="B80" s="119" t="s">
        <v>158</v>
      </c>
      <c r="C80" s="111">
        <v>30000</v>
      </c>
      <c r="D80" s="112">
        <v>153355</v>
      </c>
    </row>
    <row r="81" spans="1:4" s="1" customFormat="1" ht="18.75" customHeight="1">
      <c r="A81" s="129"/>
      <c r="B81" s="130" t="s">
        <v>159</v>
      </c>
      <c r="C81" s="131"/>
      <c r="D81" s="129"/>
    </row>
    <row r="82" spans="1:4" s="1" customFormat="1" ht="18.75" customHeight="1">
      <c r="A82" s="112">
        <v>417540524</v>
      </c>
      <c r="B82" s="119" t="s">
        <v>160</v>
      </c>
      <c r="C82" s="111">
        <v>328100000</v>
      </c>
      <c r="D82" s="112">
        <v>520788562</v>
      </c>
    </row>
    <row r="83" spans="1:4" s="1" customFormat="1" ht="18.75" customHeight="1">
      <c r="A83" s="112">
        <v>1168511</v>
      </c>
      <c r="B83" s="119" t="s">
        <v>161</v>
      </c>
      <c r="C83" s="111">
        <v>0</v>
      </c>
      <c r="D83" s="111">
        <v>0.314</v>
      </c>
    </row>
    <row r="84" spans="1:4" s="1" customFormat="1" ht="18.75" customHeight="1">
      <c r="A84" s="112">
        <v>13198444</v>
      </c>
      <c r="B84" s="119" t="s">
        <v>162</v>
      </c>
      <c r="C84" s="111">
        <v>0</v>
      </c>
      <c r="D84" s="112">
        <v>8884819</v>
      </c>
    </row>
    <row r="85" spans="1:4" s="1" customFormat="1" ht="18.75" customHeight="1">
      <c r="A85" s="112" t="s">
        <v>54</v>
      </c>
      <c r="B85" s="121" t="s">
        <v>163</v>
      </c>
      <c r="C85" s="111">
        <v>48950000</v>
      </c>
      <c r="D85" s="112">
        <v>0</v>
      </c>
    </row>
    <row r="86" spans="1:4" s="1" customFormat="1" ht="23.25">
      <c r="A86" s="132">
        <f>SUM(A9:A42,A59:A85)</f>
        <v>1464208028</v>
      </c>
      <c r="B86" s="133" t="s">
        <v>164</v>
      </c>
      <c r="C86" s="134">
        <f>SUM(C9:C85)</f>
        <v>1340000000</v>
      </c>
      <c r="D86" s="132">
        <f>SUM(D9:D42,D59:D85)</f>
        <v>1596544133.3139999</v>
      </c>
    </row>
    <row r="87" spans="1:4" s="1" customFormat="1" ht="21.75">
      <c r="A87" s="135" t="s">
        <v>165</v>
      </c>
      <c r="B87" s="135"/>
      <c r="C87" s="135"/>
      <c r="D87" s="135"/>
    </row>
    <row r="88" spans="1:4" s="1" customFormat="1" ht="21.75">
      <c r="A88" s="135" t="s">
        <v>166</v>
      </c>
      <c r="B88" s="135"/>
      <c r="C88" s="135"/>
      <c r="D88" s="135"/>
    </row>
    <row r="89" spans="1:4" s="1" customFormat="1" ht="18.75" customHeight="1">
      <c r="A89"/>
      <c r="B89" s="70" t="s">
        <v>167</v>
      </c>
      <c r="C89"/>
      <c r="D89"/>
    </row>
    <row r="90" spans="1:4" s="1" customFormat="1"/>
    <row r="91" spans="1:4" s="1" customFormat="1"/>
    <row r="92" spans="1:4" s="1" customFormat="1"/>
    <row r="93" spans="1:4" s="1" customFormat="1"/>
    <row r="94" spans="1:4" s="1" customFormat="1"/>
    <row r="95" spans="1:4" s="1" customFormat="1" ht="22.5" customHeight="1"/>
    <row r="96" spans="1:4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</sheetData>
  <mergeCells count="8">
    <mergeCell ref="A87:D87"/>
    <mergeCell ref="A88:D88"/>
    <mergeCell ref="A2:D2"/>
    <mergeCell ref="C7:C8"/>
    <mergeCell ref="D7:D8"/>
    <mergeCell ref="A52:D52"/>
    <mergeCell ref="C57:C58"/>
    <mergeCell ref="D57:D5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4"/>
  <sheetViews>
    <sheetView rightToLeft="1" workbookViewId="0">
      <selection sqref="A1:IV65536"/>
    </sheetView>
  </sheetViews>
  <sheetFormatPr defaultRowHeight="12.75"/>
  <cols>
    <col min="1" max="1" width="14" customWidth="1"/>
    <col min="2" max="2" width="3.7109375" customWidth="1"/>
    <col min="3" max="3" width="50.5703125" customWidth="1"/>
    <col min="4" max="4" width="14.5703125" customWidth="1"/>
    <col min="5" max="5" width="14.140625" customWidth="1"/>
    <col min="6" max="6" width="11" bestFit="1" customWidth="1"/>
    <col min="7" max="7" width="11.7109375" bestFit="1" customWidth="1"/>
  </cols>
  <sheetData>
    <row r="2" spans="1:5" s="1" customFormat="1" ht="23.25">
      <c r="A2" s="91" t="s">
        <v>168</v>
      </c>
      <c r="B2" s="91"/>
      <c r="C2" s="91"/>
      <c r="D2" s="91"/>
      <c r="E2" s="91"/>
    </row>
    <row r="3" spans="1:5" s="1" customFormat="1" ht="19.5" customHeight="1">
      <c r="A3" s="92" t="s">
        <v>169</v>
      </c>
      <c r="B3" s="136"/>
      <c r="C3" s="136"/>
      <c r="D3" s="136"/>
      <c r="E3" s="136"/>
    </row>
    <row r="4" spans="1:5" s="1" customFormat="1" ht="19.5" customHeight="1">
      <c r="A4" s="92" t="s">
        <v>170</v>
      </c>
      <c r="B4" s="136"/>
      <c r="C4" s="136"/>
      <c r="D4" s="136"/>
      <c r="E4" s="136"/>
    </row>
    <row r="5" spans="1:5" s="1" customFormat="1" ht="19.5" customHeight="1">
      <c r="A5" s="92" t="s">
        <v>171</v>
      </c>
      <c r="B5" s="136"/>
      <c r="C5" s="136"/>
      <c r="D5" s="136"/>
      <c r="E5" s="136"/>
    </row>
    <row r="6" spans="1:5" s="1" customFormat="1" ht="19.5" customHeight="1">
      <c r="A6" s="94"/>
      <c r="B6" s="137"/>
      <c r="C6" s="94"/>
      <c r="D6" s="94"/>
      <c r="E6" s="95" t="s">
        <v>98</v>
      </c>
    </row>
    <row r="7" spans="1:5" s="1" customFormat="1" ht="19.5" customHeight="1">
      <c r="A7" s="96" t="s">
        <v>172</v>
      </c>
      <c r="B7" s="138"/>
      <c r="C7" s="139"/>
      <c r="D7" s="42" t="s">
        <v>88</v>
      </c>
      <c r="E7" s="140"/>
    </row>
    <row r="8" spans="1:5" s="1" customFormat="1" ht="19.5" customHeight="1">
      <c r="A8" s="99" t="s">
        <v>57</v>
      </c>
      <c r="B8" s="39" t="s">
        <v>3</v>
      </c>
      <c r="C8" s="141"/>
      <c r="D8" s="101" t="s">
        <v>4</v>
      </c>
      <c r="E8" s="101" t="s">
        <v>172</v>
      </c>
    </row>
    <row r="9" spans="1:5" s="1" customFormat="1" ht="18.75" customHeight="1">
      <c r="A9" s="99">
        <v>2010</v>
      </c>
      <c r="B9" s="142"/>
      <c r="C9" s="143"/>
      <c r="D9" s="104"/>
      <c r="E9" s="104"/>
    </row>
    <row r="10" spans="1:5" s="1" customFormat="1" ht="21" customHeight="1">
      <c r="A10" s="144"/>
      <c r="B10" s="145" t="s">
        <v>7</v>
      </c>
      <c r="C10" s="146" t="s">
        <v>173</v>
      </c>
      <c r="D10" s="147"/>
      <c r="E10" s="147"/>
    </row>
    <row r="11" spans="1:5" s="151" customFormat="1" ht="21" customHeight="1">
      <c r="A11" s="148" t="s">
        <v>54</v>
      </c>
      <c r="B11" s="149"/>
      <c r="C11" s="150" t="s">
        <v>174</v>
      </c>
      <c r="D11" s="148" t="s">
        <v>54</v>
      </c>
      <c r="E11" s="148">
        <v>31</v>
      </c>
    </row>
    <row r="12" spans="1:5" s="1" customFormat="1" ht="19.5" customHeight="1">
      <c r="A12" s="113">
        <v>12441</v>
      </c>
      <c r="B12" s="36"/>
      <c r="C12" s="150" t="s">
        <v>100</v>
      </c>
      <c r="D12" s="112" t="s">
        <v>54</v>
      </c>
      <c r="E12" s="112">
        <v>52269</v>
      </c>
    </row>
    <row r="13" spans="1:5" s="1" customFormat="1" ht="19.5" customHeight="1">
      <c r="A13" s="113">
        <v>2864</v>
      </c>
      <c r="B13" s="36"/>
      <c r="C13" s="150" t="s">
        <v>101</v>
      </c>
      <c r="D13" s="112" t="s">
        <v>54</v>
      </c>
      <c r="E13" s="112">
        <v>1</v>
      </c>
    </row>
    <row r="14" spans="1:5" s="1" customFormat="1" ht="19.5" customHeight="1">
      <c r="A14" s="113">
        <v>345149</v>
      </c>
      <c r="B14" s="36"/>
      <c r="C14" s="150" t="s">
        <v>102</v>
      </c>
      <c r="D14" s="112">
        <v>380000</v>
      </c>
      <c r="E14" s="112">
        <v>359098</v>
      </c>
    </row>
    <row r="15" spans="1:5" s="1" customFormat="1" ht="19.5" customHeight="1">
      <c r="A15" s="113">
        <v>289023648</v>
      </c>
      <c r="B15" s="36"/>
      <c r="C15" s="150" t="s">
        <v>103</v>
      </c>
      <c r="D15" s="112">
        <v>324381000</v>
      </c>
      <c r="E15" s="112">
        <v>306573773</v>
      </c>
    </row>
    <row r="16" spans="1:5" s="1" customFormat="1" ht="19.5" customHeight="1">
      <c r="A16" s="113">
        <v>3048343</v>
      </c>
      <c r="B16" s="36"/>
      <c r="C16" s="150" t="s">
        <v>104</v>
      </c>
      <c r="D16" s="112">
        <v>3350000</v>
      </c>
      <c r="E16" s="112">
        <v>3376239</v>
      </c>
    </row>
    <row r="17" spans="1:7" s="1" customFormat="1" ht="20.25" customHeight="1">
      <c r="A17" s="113">
        <v>8807</v>
      </c>
      <c r="B17" s="36"/>
      <c r="C17" s="150" t="s">
        <v>120</v>
      </c>
      <c r="D17" s="112">
        <v>2000</v>
      </c>
      <c r="E17" s="112">
        <v>9287</v>
      </c>
    </row>
    <row r="18" spans="1:7" s="1" customFormat="1" ht="19.5" customHeight="1">
      <c r="A18" s="113">
        <v>3539890</v>
      </c>
      <c r="B18" s="36"/>
      <c r="C18" s="152" t="s">
        <v>175</v>
      </c>
      <c r="D18" s="112">
        <v>1602000</v>
      </c>
      <c r="E18" s="112">
        <v>4482231</v>
      </c>
    </row>
    <row r="19" spans="1:7" s="1" customFormat="1" ht="19.5" customHeight="1">
      <c r="A19" s="113">
        <v>60034</v>
      </c>
      <c r="B19" s="36"/>
      <c r="C19" s="150" t="s">
        <v>125</v>
      </c>
      <c r="D19" s="112">
        <v>6000</v>
      </c>
      <c r="E19" s="112">
        <v>3114</v>
      </c>
    </row>
    <row r="20" spans="1:7" s="1" customFormat="1" ht="19.5" customHeight="1">
      <c r="A20" s="113">
        <v>43973</v>
      </c>
      <c r="B20" s="36"/>
      <c r="C20" s="150" t="s">
        <v>176</v>
      </c>
      <c r="D20" s="112">
        <v>70000</v>
      </c>
      <c r="E20" s="112">
        <v>180231</v>
      </c>
    </row>
    <row r="21" spans="1:7" s="1" customFormat="1" ht="19.5" customHeight="1">
      <c r="A21" s="113">
        <v>3289</v>
      </c>
      <c r="B21" s="36"/>
      <c r="C21" s="150" t="s">
        <v>177</v>
      </c>
      <c r="D21" s="112">
        <v>1000</v>
      </c>
      <c r="E21" s="112">
        <v>14023</v>
      </c>
    </row>
    <row r="22" spans="1:7" s="1" customFormat="1" ht="19.5" customHeight="1">
      <c r="A22" s="113">
        <v>2549</v>
      </c>
      <c r="B22" s="36"/>
      <c r="C22" s="150" t="s">
        <v>140</v>
      </c>
      <c r="D22" s="112">
        <v>3000</v>
      </c>
      <c r="E22" s="112">
        <v>3456</v>
      </c>
    </row>
    <row r="23" spans="1:7" s="1" customFormat="1" ht="19.5" customHeight="1">
      <c r="A23" s="113">
        <v>23254</v>
      </c>
      <c r="B23" s="36"/>
      <c r="C23" s="150" t="s">
        <v>178</v>
      </c>
      <c r="D23" s="112">
        <v>5000</v>
      </c>
      <c r="E23" s="112">
        <v>43415</v>
      </c>
    </row>
    <row r="24" spans="1:7" s="1" customFormat="1" ht="19.5" customHeight="1">
      <c r="A24" s="113">
        <v>5</v>
      </c>
      <c r="B24" s="36"/>
      <c r="C24" s="150" t="s">
        <v>143</v>
      </c>
      <c r="D24" s="112" t="s">
        <v>54</v>
      </c>
      <c r="E24" s="112" t="s">
        <v>54</v>
      </c>
    </row>
    <row r="25" spans="1:7" s="1" customFormat="1" ht="19.5" customHeight="1">
      <c r="A25" s="113">
        <v>1536</v>
      </c>
      <c r="B25" s="36"/>
      <c r="C25" s="150" t="s">
        <v>150</v>
      </c>
      <c r="D25" s="112" t="s">
        <v>54</v>
      </c>
      <c r="E25" s="112">
        <v>768</v>
      </c>
    </row>
    <row r="26" spans="1:7" s="1" customFormat="1" ht="21.75" customHeight="1">
      <c r="A26" s="153">
        <f>SUM(A12:A25)</f>
        <v>296115782</v>
      </c>
      <c r="B26" s="154"/>
      <c r="C26" s="13" t="s">
        <v>179</v>
      </c>
      <c r="D26" s="153">
        <f>SUM(D14:D25)</f>
        <v>329800000</v>
      </c>
      <c r="E26" s="153">
        <f>SUM(E11:E25)</f>
        <v>315097936</v>
      </c>
    </row>
    <row r="27" spans="1:7" s="1" customFormat="1" ht="21.75" customHeight="1">
      <c r="A27" s="153"/>
      <c r="B27" s="34" t="s">
        <v>8</v>
      </c>
      <c r="C27" s="146" t="s">
        <v>180</v>
      </c>
      <c r="D27" s="153"/>
      <c r="E27" s="153"/>
    </row>
    <row r="28" spans="1:7" s="1" customFormat="1" ht="21.75" customHeight="1">
      <c r="A28" s="113">
        <v>86882</v>
      </c>
      <c r="B28" s="36"/>
      <c r="C28" s="150" t="s">
        <v>154</v>
      </c>
      <c r="D28" s="113">
        <v>180000</v>
      </c>
      <c r="E28" s="113">
        <v>69731</v>
      </c>
    </row>
    <row r="29" spans="1:7" s="1" customFormat="1" ht="21.75" customHeight="1">
      <c r="A29" s="113">
        <v>86882</v>
      </c>
      <c r="B29" s="154"/>
      <c r="C29" s="12" t="s">
        <v>181</v>
      </c>
      <c r="D29" s="153">
        <f>SUM(D28)</f>
        <v>180000</v>
      </c>
      <c r="E29" s="153">
        <f>SUM(E28)</f>
        <v>69731</v>
      </c>
    </row>
    <row r="30" spans="1:7" s="1" customFormat="1" ht="20.25" customHeight="1">
      <c r="A30" s="153"/>
      <c r="B30" s="34" t="s">
        <v>9</v>
      </c>
      <c r="C30" s="146" t="s">
        <v>182</v>
      </c>
      <c r="D30" s="153"/>
      <c r="E30" s="153"/>
    </row>
    <row r="31" spans="1:7" s="1" customFormat="1" ht="20.25" customHeight="1">
      <c r="A31" s="113">
        <v>70463</v>
      </c>
      <c r="B31" s="34"/>
      <c r="C31" s="150" t="s">
        <v>174</v>
      </c>
      <c r="D31" s="112" t="s">
        <v>54</v>
      </c>
      <c r="E31" s="112">
        <v>67376</v>
      </c>
      <c r="G31" s="155"/>
    </row>
    <row r="32" spans="1:7" s="1" customFormat="1" ht="19.5" customHeight="1">
      <c r="A32" s="113">
        <v>214545</v>
      </c>
      <c r="B32" s="36"/>
      <c r="C32" s="150" t="s">
        <v>105</v>
      </c>
      <c r="D32" s="112">
        <v>104000</v>
      </c>
      <c r="E32" s="112">
        <v>308830</v>
      </c>
    </row>
    <row r="33" spans="1:7" s="1" customFormat="1" ht="19.5" customHeight="1">
      <c r="A33" s="113">
        <v>3041494</v>
      </c>
      <c r="B33" s="36"/>
      <c r="C33" s="150" t="s">
        <v>112</v>
      </c>
      <c r="D33" s="112">
        <v>3359000</v>
      </c>
      <c r="E33" s="112">
        <v>3134775</v>
      </c>
      <c r="F33" s="155"/>
      <c r="G33" s="155"/>
    </row>
    <row r="34" spans="1:7" s="1" customFormat="1" ht="19.5" customHeight="1">
      <c r="A34" s="113">
        <v>11303</v>
      </c>
      <c r="B34" s="36"/>
      <c r="C34" s="150" t="s">
        <v>122</v>
      </c>
      <c r="D34" s="112">
        <v>2000</v>
      </c>
      <c r="E34" s="112">
        <v>23798</v>
      </c>
    </row>
    <row r="35" spans="1:7" s="1" customFormat="1" ht="19.5" customHeight="1">
      <c r="A35" s="113">
        <v>1306023</v>
      </c>
      <c r="B35" s="36"/>
      <c r="C35" s="150" t="s">
        <v>183</v>
      </c>
      <c r="D35" s="112">
        <v>2210000</v>
      </c>
      <c r="E35" s="112">
        <v>1432076</v>
      </c>
    </row>
    <row r="36" spans="1:7" s="1" customFormat="1" ht="19.5" customHeight="1">
      <c r="A36" s="113">
        <v>4466</v>
      </c>
      <c r="B36" s="36"/>
      <c r="C36" s="156" t="s">
        <v>155</v>
      </c>
      <c r="D36" s="112" t="s">
        <v>54</v>
      </c>
      <c r="E36" s="112">
        <v>1869</v>
      </c>
    </row>
    <row r="37" spans="1:7" s="1" customFormat="1" ht="19.5" customHeight="1">
      <c r="A37" s="113">
        <v>268954237</v>
      </c>
      <c r="B37" s="36"/>
      <c r="C37" s="150" t="s">
        <v>156</v>
      </c>
      <c r="D37" s="112">
        <v>265267000</v>
      </c>
      <c r="E37" s="112">
        <v>265722237</v>
      </c>
    </row>
    <row r="38" spans="1:7" s="1" customFormat="1" ht="21.75" customHeight="1">
      <c r="A38" s="157">
        <f>SUM(A31:A37)</f>
        <v>273602531</v>
      </c>
      <c r="B38" s="154"/>
      <c r="C38" s="12" t="s">
        <v>184</v>
      </c>
      <c r="D38" s="157">
        <f>SUM(D31:D37)</f>
        <v>270942000</v>
      </c>
      <c r="E38" s="157">
        <f>SUM(E31:E37)</f>
        <v>270690961</v>
      </c>
    </row>
    <row r="39" spans="1:7" s="1" customFormat="1" ht="18" customHeight="1">
      <c r="A39"/>
      <c r="B39"/>
      <c r="C39"/>
      <c r="D39"/>
      <c r="E39"/>
    </row>
    <row r="40" spans="1:7" s="1" customFormat="1" ht="12.75" customHeight="1">
      <c r="A40"/>
      <c r="B40"/>
      <c r="C40" s="158" t="s">
        <v>185</v>
      </c>
      <c r="D40"/>
      <c r="E40"/>
    </row>
    <row r="41" spans="1:7" s="1" customFormat="1" ht="12.75" customHeight="1">
      <c r="A41"/>
      <c r="B41"/>
      <c r="C41"/>
      <c r="D41"/>
      <c r="E41"/>
    </row>
    <row r="42" spans="1:7" s="1" customFormat="1" ht="12.75" customHeight="1">
      <c r="A42"/>
      <c r="B42"/>
      <c r="D42"/>
      <c r="E42"/>
    </row>
    <row r="43" spans="1:7" s="1" customFormat="1" ht="12.75" customHeight="1">
      <c r="A43"/>
      <c r="B43"/>
      <c r="D43"/>
      <c r="E43"/>
    </row>
    <row r="44" spans="1:7" s="1" customFormat="1" ht="12.75" customHeight="1">
      <c r="A44"/>
      <c r="B44"/>
      <c r="D44"/>
      <c r="E44"/>
    </row>
    <row r="45" spans="1:7" s="1" customFormat="1" ht="12.75" customHeight="1">
      <c r="A45"/>
      <c r="B45"/>
      <c r="D45"/>
      <c r="E45"/>
    </row>
    <row r="46" spans="1:7" s="1" customFormat="1" ht="12.75" customHeight="1">
      <c r="A46"/>
      <c r="B46"/>
      <c r="C46"/>
      <c r="D46"/>
      <c r="E46"/>
    </row>
    <row r="47" spans="1:7" s="1" customFormat="1" ht="16.5" customHeight="1">
      <c r="A47" s="159"/>
      <c r="B47" s="94"/>
      <c r="C47" s="94"/>
      <c r="D47" s="94"/>
      <c r="E47" s="94"/>
    </row>
    <row r="48" spans="1:7" s="1" customFormat="1" ht="16.5" customHeight="1">
      <c r="A48" s="91" t="s">
        <v>186</v>
      </c>
      <c r="B48" s="91"/>
      <c r="C48" s="91"/>
      <c r="D48" s="91"/>
      <c r="E48" s="91"/>
    </row>
    <row r="49" spans="1:7" s="1" customFormat="1" ht="18.75" customHeight="1">
      <c r="A49" s="123" t="s">
        <v>187</v>
      </c>
      <c r="B49" s="136"/>
      <c r="C49" s="136"/>
      <c r="D49" s="136"/>
      <c r="E49" s="136"/>
    </row>
    <row r="50" spans="1:7" s="1" customFormat="1" ht="19.5" customHeight="1">
      <c r="A50" s="92" t="s">
        <v>170</v>
      </c>
      <c r="B50" s="136"/>
      <c r="C50" s="136"/>
      <c r="D50" s="136"/>
      <c r="E50" s="136"/>
    </row>
    <row r="51" spans="1:7" s="1" customFormat="1" ht="19.5" customHeight="1">
      <c r="A51" s="92" t="s">
        <v>171</v>
      </c>
      <c r="B51" s="136"/>
      <c r="C51" s="136"/>
      <c r="D51" s="136"/>
      <c r="E51" s="136"/>
    </row>
    <row r="52" spans="1:7" s="1" customFormat="1" ht="16.5" customHeight="1">
      <c r="A52" s="94"/>
      <c r="B52" s="137"/>
      <c r="C52" s="94"/>
      <c r="D52" s="94"/>
      <c r="E52" s="95" t="s">
        <v>98</v>
      </c>
    </row>
    <row r="53" spans="1:7" s="1" customFormat="1" ht="16.5" customHeight="1">
      <c r="A53" s="96" t="s">
        <v>172</v>
      </c>
      <c r="B53" s="138"/>
      <c r="C53" s="139"/>
      <c r="D53" s="42" t="s">
        <v>88</v>
      </c>
      <c r="E53" s="140"/>
    </row>
    <row r="54" spans="1:7" s="1" customFormat="1" ht="18" customHeight="1">
      <c r="A54" s="99" t="s">
        <v>57</v>
      </c>
      <c r="B54" s="39" t="s">
        <v>3</v>
      </c>
      <c r="C54" s="141"/>
      <c r="D54" s="101" t="s">
        <v>4</v>
      </c>
      <c r="E54" s="101" t="s">
        <v>172</v>
      </c>
    </row>
    <row r="55" spans="1:7" s="1" customFormat="1" ht="15" customHeight="1">
      <c r="A55" s="99">
        <v>2010</v>
      </c>
      <c r="B55" s="142"/>
      <c r="C55" s="143"/>
      <c r="D55" s="104"/>
      <c r="E55" s="104"/>
    </row>
    <row r="56" spans="1:7" s="1" customFormat="1" ht="18.75" customHeight="1">
      <c r="A56" s="160"/>
      <c r="B56" s="34" t="s">
        <v>10</v>
      </c>
      <c r="C56" s="146" t="s">
        <v>188</v>
      </c>
      <c r="D56" s="160"/>
      <c r="E56" s="160"/>
    </row>
    <row r="57" spans="1:7" s="1" customFormat="1" ht="18.75" customHeight="1">
      <c r="A57" s="113">
        <v>14</v>
      </c>
      <c r="B57" s="34"/>
      <c r="C57" s="152" t="s">
        <v>189</v>
      </c>
      <c r="D57" s="112" t="s">
        <v>54</v>
      </c>
      <c r="E57" s="112">
        <v>474</v>
      </c>
    </row>
    <row r="58" spans="1:7" s="1" customFormat="1" ht="18.75" customHeight="1">
      <c r="A58" s="113">
        <v>7753</v>
      </c>
      <c r="B58" s="34"/>
      <c r="C58" s="156" t="s">
        <v>190</v>
      </c>
      <c r="D58" s="112">
        <v>10000</v>
      </c>
      <c r="E58" s="112">
        <v>7638</v>
      </c>
      <c r="G58" s="155"/>
    </row>
    <row r="59" spans="1:7" s="1" customFormat="1" ht="18" customHeight="1">
      <c r="A59" s="113">
        <v>2059754</v>
      </c>
      <c r="B59" s="36"/>
      <c r="C59" s="156" t="s">
        <v>114</v>
      </c>
      <c r="D59" s="112">
        <v>919000</v>
      </c>
      <c r="E59" s="112">
        <v>1504920</v>
      </c>
      <c r="G59" s="155"/>
    </row>
    <row r="60" spans="1:7" s="1" customFormat="1" ht="18" customHeight="1">
      <c r="A60" s="113">
        <v>2801601</v>
      </c>
      <c r="B60" s="36"/>
      <c r="C60" s="156" t="s">
        <v>128</v>
      </c>
      <c r="D60" s="112">
        <v>1257000</v>
      </c>
      <c r="E60" s="112">
        <v>1236394</v>
      </c>
    </row>
    <row r="61" spans="1:7" s="1" customFormat="1" ht="18" customHeight="1">
      <c r="A61" s="113">
        <v>334988</v>
      </c>
      <c r="B61" s="36"/>
      <c r="C61" s="150" t="s">
        <v>132</v>
      </c>
      <c r="D61" s="112">
        <v>0</v>
      </c>
      <c r="E61" s="112">
        <v>268615</v>
      </c>
    </row>
    <row r="62" spans="1:7" s="1" customFormat="1" ht="18" customHeight="1">
      <c r="A62" s="113">
        <v>391851</v>
      </c>
      <c r="B62" s="36"/>
      <c r="C62" s="150" t="s">
        <v>191</v>
      </c>
      <c r="D62" s="112">
        <v>122000</v>
      </c>
      <c r="E62" s="112">
        <v>772667</v>
      </c>
    </row>
    <row r="63" spans="1:7" s="1" customFormat="1" ht="18" customHeight="1">
      <c r="A63" s="113">
        <v>118</v>
      </c>
      <c r="B63" s="36"/>
      <c r="C63" s="150" t="s">
        <v>192</v>
      </c>
      <c r="D63" s="112" t="s">
        <v>54</v>
      </c>
      <c r="E63" s="112">
        <v>270</v>
      </c>
      <c r="G63" s="155"/>
    </row>
    <row r="64" spans="1:7" s="151" customFormat="1" ht="18" customHeight="1">
      <c r="A64" s="113">
        <v>633</v>
      </c>
      <c r="B64" s="36"/>
      <c r="C64" s="150" t="s">
        <v>193</v>
      </c>
      <c r="D64" s="112" t="s">
        <v>54</v>
      </c>
      <c r="E64" s="112" t="s">
        <v>54</v>
      </c>
      <c r="G64" s="161"/>
    </row>
    <row r="65" spans="1:7" s="151" customFormat="1" ht="18" customHeight="1">
      <c r="A65" s="112" t="s">
        <v>54</v>
      </c>
      <c r="B65" s="162"/>
      <c r="C65" s="163" t="s">
        <v>146</v>
      </c>
      <c r="D65" s="114">
        <v>1000</v>
      </c>
      <c r="E65" s="114">
        <v>6698</v>
      </c>
      <c r="G65" s="161"/>
    </row>
    <row r="66" spans="1:7" s="151" customFormat="1" ht="18" customHeight="1">
      <c r="A66" s="112" t="s">
        <v>54</v>
      </c>
      <c r="B66" s="162"/>
      <c r="C66" s="163" t="s">
        <v>147</v>
      </c>
      <c r="D66" s="114" t="s">
        <v>54</v>
      </c>
      <c r="E66" s="114">
        <v>188237</v>
      </c>
      <c r="G66" s="161"/>
    </row>
    <row r="67" spans="1:7" s="151" customFormat="1" ht="18" customHeight="1">
      <c r="A67" s="113">
        <v>4007</v>
      </c>
      <c r="B67" s="36"/>
      <c r="C67" s="150" t="s">
        <v>194</v>
      </c>
      <c r="D67" s="112" t="s">
        <v>54</v>
      </c>
      <c r="E67" s="112">
        <v>77</v>
      </c>
    </row>
    <row r="68" spans="1:7" s="1" customFormat="1" ht="18" customHeight="1">
      <c r="A68" s="113">
        <v>883009</v>
      </c>
      <c r="B68" s="36"/>
      <c r="C68" s="150" t="s">
        <v>195</v>
      </c>
      <c r="D68" s="112">
        <v>588000</v>
      </c>
      <c r="E68" s="112">
        <v>683947</v>
      </c>
      <c r="G68" s="155"/>
    </row>
    <row r="69" spans="1:7" s="1" customFormat="1" ht="17.25" customHeight="1">
      <c r="A69" s="157">
        <f>SUM(A58:A68)</f>
        <v>6483714</v>
      </c>
      <c r="B69" s="154"/>
      <c r="C69" s="12" t="s">
        <v>196</v>
      </c>
      <c r="D69" s="157">
        <f>SUM(D58:D68)</f>
        <v>2897000</v>
      </c>
      <c r="E69" s="157">
        <f>SUM(E57:E68)</f>
        <v>4669937</v>
      </c>
    </row>
    <row r="70" spans="1:7" s="1" customFormat="1" ht="16.5" customHeight="1">
      <c r="A70" s="153"/>
      <c r="B70" s="145" t="s">
        <v>11</v>
      </c>
      <c r="C70" s="146" t="s">
        <v>197</v>
      </c>
      <c r="D70" s="153"/>
      <c r="E70" s="153"/>
    </row>
    <row r="71" spans="1:7" s="1" customFormat="1" ht="17.25" customHeight="1">
      <c r="A71" s="113">
        <v>19561137</v>
      </c>
      <c r="B71" s="36"/>
      <c r="C71" s="150" t="s">
        <v>113</v>
      </c>
      <c r="D71" s="113">
        <v>20790000</v>
      </c>
      <c r="E71" s="113">
        <v>20514368</v>
      </c>
    </row>
    <row r="72" spans="1:7" s="1" customFormat="1" ht="16.5" customHeight="1">
      <c r="A72" s="153">
        <f>SUM(A71:A71)</f>
        <v>19561137</v>
      </c>
      <c r="B72" s="154"/>
      <c r="C72" s="13" t="s">
        <v>198</v>
      </c>
      <c r="D72" s="153">
        <f>SUM(D70:D71)</f>
        <v>20790000</v>
      </c>
      <c r="E72" s="153">
        <f>SUM(E71:E71)</f>
        <v>20514368</v>
      </c>
    </row>
    <row r="73" spans="1:7" s="1" customFormat="1" ht="16.5" customHeight="1">
      <c r="A73" s="153"/>
      <c r="B73" s="34" t="s">
        <v>12</v>
      </c>
      <c r="C73" s="146" t="s">
        <v>199</v>
      </c>
      <c r="D73" s="153"/>
      <c r="E73" s="153"/>
    </row>
    <row r="74" spans="1:7" s="1" customFormat="1" ht="18" customHeight="1">
      <c r="A74" s="113">
        <v>812842</v>
      </c>
      <c r="B74" s="36"/>
      <c r="C74" s="150" t="s">
        <v>115</v>
      </c>
      <c r="D74" s="113">
        <v>794000</v>
      </c>
      <c r="E74" s="113">
        <v>574987</v>
      </c>
    </row>
    <row r="75" spans="1:7" s="1" customFormat="1" ht="18" customHeight="1">
      <c r="A75" s="113">
        <v>7657</v>
      </c>
      <c r="B75" s="36"/>
      <c r="C75" s="150" t="s">
        <v>126</v>
      </c>
      <c r="D75" s="113">
        <v>7000</v>
      </c>
      <c r="E75" s="113">
        <v>5305</v>
      </c>
    </row>
    <row r="76" spans="1:7" s="1" customFormat="1" ht="18" customHeight="1">
      <c r="A76" s="112" t="s">
        <v>54</v>
      </c>
      <c r="B76" s="36"/>
      <c r="C76" s="150" t="s">
        <v>200</v>
      </c>
      <c r="D76" s="112" t="s">
        <v>54</v>
      </c>
      <c r="E76" s="112" t="s">
        <v>54</v>
      </c>
    </row>
    <row r="77" spans="1:7" s="1" customFormat="1" ht="18" customHeight="1">
      <c r="A77" s="113">
        <v>122019863</v>
      </c>
      <c r="B77" s="36"/>
      <c r="C77" s="150" t="s">
        <v>201</v>
      </c>
      <c r="D77" s="113">
        <v>111809000</v>
      </c>
      <c r="E77" s="113">
        <v>151562795</v>
      </c>
    </row>
    <row r="78" spans="1:7" s="1" customFormat="1" ht="18.75" customHeight="1">
      <c r="A78" s="157">
        <f>SUM(A74:A77)</f>
        <v>122840362</v>
      </c>
      <c r="B78" s="154"/>
      <c r="C78" s="12" t="s">
        <v>202</v>
      </c>
      <c r="D78" s="157">
        <f>SUM(D74:D77)</f>
        <v>112610000</v>
      </c>
      <c r="E78" s="157">
        <f>SUM(E74:E77)</f>
        <v>152143087</v>
      </c>
    </row>
    <row r="79" spans="1:7" s="1" customFormat="1" ht="18.75" customHeight="1">
      <c r="A79" s="153"/>
      <c r="B79" s="34" t="s">
        <v>17</v>
      </c>
      <c r="C79" s="146" t="s">
        <v>203</v>
      </c>
      <c r="D79" s="153"/>
      <c r="E79" s="153"/>
    </row>
    <row r="80" spans="1:7" s="1" customFormat="1" ht="17.25" customHeight="1">
      <c r="A80" s="113">
        <v>41353541</v>
      </c>
      <c r="B80" s="36"/>
      <c r="C80" s="150" t="s">
        <v>99</v>
      </c>
      <c r="D80" s="112">
        <v>41470000</v>
      </c>
      <c r="E80" s="112">
        <v>47571299</v>
      </c>
    </row>
    <row r="81" spans="1:5" s="1" customFormat="1" ht="17.25" customHeight="1">
      <c r="A81" s="113">
        <v>25248654</v>
      </c>
      <c r="B81" s="36"/>
      <c r="C81" s="150" t="s">
        <v>204</v>
      </c>
      <c r="D81" s="112">
        <v>27800000</v>
      </c>
      <c r="E81" s="112">
        <v>28413654</v>
      </c>
    </row>
    <row r="82" spans="1:5" s="1" customFormat="1" ht="17.25" customHeight="1">
      <c r="A82" s="113">
        <v>219187</v>
      </c>
      <c r="B82" s="36"/>
      <c r="C82" s="150" t="s">
        <v>205</v>
      </c>
      <c r="D82" s="112">
        <v>4000</v>
      </c>
      <c r="E82" s="112">
        <v>193057</v>
      </c>
    </row>
    <row r="83" spans="1:5" s="1" customFormat="1" ht="17.25" customHeight="1">
      <c r="A83" s="113">
        <v>7797636</v>
      </c>
      <c r="B83" s="36"/>
      <c r="C83" s="150" t="s">
        <v>206</v>
      </c>
      <c r="D83" s="112">
        <v>7200000</v>
      </c>
      <c r="E83" s="112">
        <v>8876846</v>
      </c>
    </row>
    <row r="84" spans="1:5" s="1" customFormat="1" ht="17.25" customHeight="1">
      <c r="A84" s="113">
        <v>10526234</v>
      </c>
      <c r="B84" s="164"/>
      <c r="C84" s="150" t="s">
        <v>121</v>
      </c>
      <c r="D84" s="112">
        <v>9842000</v>
      </c>
      <c r="E84" s="112">
        <v>11984024</v>
      </c>
    </row>
    <row r="85" spans="1:5" s="1" customFormat="1" ht="17.25" customHeight="1">
      <c r="A85" s="113">
        <v>9776</v>
      </c>
      <c r="B85" s="164"/>
      <c r="C85" s="150" t="s">
        <v>207</v>
      </c>
      <c r="D85" s="112">
        <v>13000</v>
      </c>
      <c r="E85" s="112">
        <v>30017</v>
      </c>
    </row>
    <row r="86" spans="1:5" s="1" customFormat="1" ht="17.25" customHeight="1">
      <c r="A86" s="113">
        <v>941793</v>
      </c>
      <c r="B86" s="164"/>
      <c r="C86" s="150" t="s">
        <v>151</v>
      </c>
      <c r="D86" s="112">
        <v>820000</v>
      </c>
      <c r="E86" s="112">
        <v>1006045</v>
      </c>
    </row>
    <row r="87" spans="1:5" s="1" customFormat="1" ht="17.25" customHeight="1">
      <c r="A87" s="113">
        <v>53007835</v>
      </c>
      <c r="B87" s="164"/>
      <c r="C87" s="150" t="s">
        <v>208</v>
      </c>
      <c r="D87" s="112" t="s">
        <v>54</v>
      </c>
      <c r="E87" s="112">
        <v>44888987</v>
      </c>
    </row>
    <row r="88" spans="1:5" s="1" customFormat="1" ht="19.5" customHeight="1">
      <c r="A88" s="157">
        <f>SUM(A80:A87)</f>
        <v>139104656</v>
      </c>
      <c r="B88" s="165"/>
      <c r="C88" s="12" t="s">
        <v>209</v>
      </c>
      <c r="D88" s="157">
        <f>SUM(D79:D87)</f>
        <v>87149000</v>
      </c>
      <c r="E88" s="157">
        <f>SUM(E79:E87)</f>
        <v>142963929</v>
      </c>
    </row>
    <row r="89" spans="1:5" s="1" customFormat="1" ht="12.75" customHeight="1">
      <c r="B89" s="94"/>
      <c r="C89" s="166" t="s">
        <v>210</v>
      </c>
      <c r="D89" s="94"/>
      <c r="E89" s="94"/>
    </row>
    <row r="90" spans="1:5" s="1" customFormat="1" ht="12.75" customHeight="1">
      <c r="A90"/>
      <c r="B90"/>
      <c r="C90"/>
      <c r="D90"/>
      <c r="E90"/>
    </row>
    <row r="91" spans="1:5" s="1" customFormat="1" ht="16.5" customHeight="1">
      <c r="A91" s="91" t="s">
        <v>186</v>
      </c>
      <c r="B91" s="91"/>
      <c r="C91" s="91"/>
      <c r="D91" s="91"/>
      <c r="E91" s="91"/>
    </row>
    <row r="92" spans="1:5" s="1" customFormat="1" ht="16.5" customHeight="1">
      <c r="A92" s="123" t="s">
        <v>187</v>
      </c>
      <c r="B92" s="136"/>
      <c r="C92" s="136"/>
      <c r="D92" s="136"/>
      <c r="E92" s="136"/>
    </row>
    <row r="93" spans="1:5" s="1" customFormat="1" ht="16.5" customHeight="1">
      <c r="A93" s="92" t="s">
        <v>170</v>
      </c>
      <c r="B93" s="136"/>
      <c r="C93" s="136"/>
      <c r="D93" s="136"/>
      <c r="E93" s="136"/>
    </row>
    <row r="94" spans="1:5" s="1" customFormat="1" ht="16.5" customHeight="1">
      <c r="A94" s="92" t="s">
        <v>171</v>
      </c>
      <c r="B94" s="136"/>
      <c r="C94" s="136"/>
      <c r="D94" s="136"/>
      <c r="E94" s="136"/>
    </row>
    <row r="95" spans="1:5" s="1" customFormat="1" ht="16.5" customHeight="1">
      <c r="A95" s="94"/>
      <c r="B95" s="137"/>
      <c r="C95" s="94"/>
      <c r="D95" s="94"/>
      <c r="E95" s="95" t="s">
        <v>98</v>
      </c>
    </row>
    <row r="96" spans="1:5" s="1" customFormat="1" ht="18.75" customHeight="1">
      <c r="A96" s="96" t="s">
        <v>172</v>
      </c>
      <c r="B96" s="138"/>
      <c r="C96" s="139"/>
      <c r="D96" s="42" t="s">
        <v>88</v>
      </c>
      <c r="E96" s="140"/>
    </row>
    <row r="97" spans="1:5" s="1" customFormat="1" ht="18.75" customHeight="1">
      <c r="A97" s="99" t="s">
        <v>57</v>
      </c>
      <c r="B97" s="39" t="s">
        <v>3</v>
      </c>
      <c r="C97" s="141"/>
      <c r="D97" s="101" t="s">
        <v>4</v>
      </c>
      <c r="E97" s="101" t="s">
        <v>172</v>
      </c>
    </row>
    <row r="98" spans="1:5" ht="21.75">
      <c r="A98" s="99">
        <v>2010</v>
      </c>
      <c r="B98" s="142"/>
      <c r="C98" s="143"/>
      <c r="D98" s="104"/>
      <c r="E98" s="104"/>
    </row>
    <row r="99" spans="1:5" ht="20.25" customHeight="1">
      <c r="A99" s="167"/>
      <c r="B99" s="34" t="s">
        <v>62</v>
      </c>
      <c r="C99" s="146" t="s">
        <v>211</v>
      </c>
      <c r="D99" s="167"/>
      <c r="E99" s="167"/>
    </row>
    <row r="100" spans="1:5" ht="15.75" customHeight="1">
      <c r="A100" s="113">
        <v>1962502</v>
      </c>
      <c r="B100" s="36"/>
      <c r="C100" s="150" t="s">
        <v>106</v>
      </c>
      <c r="D100" s="112">
        <v>780000</v>
      </c>
      <c r="E100" s="112">
        <v>2444148</v>
      </c>
    </row>
    <row r="101" spans="1:5" ht="15.75" customHeight="1">
      <c r="A101" s="113">
        <v>829</v>
      </c>
      <c r="B101" s="36"/>
      <c r="C101" s="150" t="s">
        <v>212</v>
      </c>
      <c r="D101" s="112" t="s">
        <v>54</v>
      </c>
      <c r="E101" s="112">
        <v>2442</v>
      </c>
    </row>
    <row r="102" spans="1:5" ht="15.75" customHeight="1">
      <c r="A102" s="113">
        <v>124945</v>
      </c>
      <c r="B102" s="36"/>
      <c r="C102" s="150" t="s">
        <v>213</v>
      </c>
      <c r="D102" s="112">
        <v>120000</v>
      </c>
      <c r="E102" s="112">
        <v>456998</v>
      </c>
    </row>
    <row r="103" spans="1:5" ht="15.75" customHeight="1">
      <c r="A103" s="113">
        <v>1941971</v>
      </c>
      <c r="B103" s="36"/>
      <c r="C103" s="150" t="s">
        <v>131</v>
      </c>
      <c r="D103" s="112">
        <v>336000</v>
      </c>
      <c r="E103" s="112">
        <v>324541</v>
      </c>
    </row>
    <row r="104" spans="1:5" ht="15.75" customHeight="1">
      <c r="A104" s="113">
        <v>206062</v>
      </c>
      <c r="B104" s="36"/>
      <c r="C104" s="150" t="s">
        <v>139</v>
      </c>
      <c r="D104" s="112">
        <v>226000</v>
      </c>
      <c r="E104" s="112">
        <v>224033</v>
      </c>
    </row>
    <row r="105" spans="1:5" ht="15.75" customHeight="1">
      <c r="A105" s="113">
        <v>93091</v>
      </c>
      <c r="B105" s="36"/>
      <c r="C105" s="150" t="s">
        <v>144</v>
      </c>
      <c r="D105" s="112">
        <v>205000</v>
      </c>
      <c r="E105" s="112">
        <v>168652</v>
      </c>
    </row>
    <row r="106" spans="1:5" ht="21" customHeight="1">
      <c r="A106" s="153">
        <f>SUM(A100:A105)</f>
        <v>4329400</v>
      </c>
      <c r="B106" s="154"/>
      <c r="C106" s="13" t="s">
        <v>214</v>
      </c>
      <c r="D106" s="108">
        <f>SUM(D100:D105)</f>
        <v>1667000</v>
      </c>
      <c r="E106" s="108">
        <f>SUM(E100:E105)</f>
        <v>3620814</v>
      </c>
    </row>
    <row r="107" spans="1:5" ht="21.75" customHeight="1">
      <c r="A107" s="153"/>
      <c r="B107" s="34" t="s">
        <v>18</v>
      </c>
      <c r="C107" s="146" t="s">
        <v>215</v>
      </c>
      <c r="D107" s="108"/>
      <c r="E107" s="108"/>
    </row>
    <row r="108" spans="1:5" ht="15" customHeight="1">
      <c r="A108" s="113">
        <v>29061057</v>
      </c>
      <c r="B108" s="36"/>
      <c r="C108" s="150" t="s">
        <v>108</v>
      </c>
      <c r="D108" s="112">
        <v>3181000</v>
      </c>
      <c r="E108" s="112">
        <v>5563624</v>
      </c>
    </row>
    <row r="109" spans="1:5" ht="15" customHeight="1">
      <c r="A109" s="112">
        <v>257245</v>
      </c>
      <c r="B109" s="164"/>
      <c r="C109" s="150" t="s">
        <v>157</v>
      </c>
      <c r="D109" s="112" t="s">
        <v>54</v>
      </c>
      <c r="E109" s="112">
        <v>2868811</v>
      </c>
    </row>
    <row r="110" spans="1:5" ht="15" customHeight="1">
      <c r="A110" s="112" t="s">
        <v>54</v>
      </c>
      <c r="B110" s="164"/>
      <c r="C110" s="150" t="s">
        <v>216</v>
      </c>
      <c r="D110" s="112" t="s">
        <v>54</v>
      </c>
      <c r="E110" s="112" t="s">
        <v>54</v>
      </c>
    </row>
    <row r="111" spans="1:5" ht="20.25" customHeight="1">
      <c r="A111" s="157">
        <f>SUM(A108:A110)</f>
        <v>29318302</v>
      </c>
      <c r="B111" s="154"/>
      <c r="C111" s="12" t="s">
        <v>217</v>
      </c>
      <c r="D111" s="168">
        <f>SUM(D108:D108)</f>
        <v>3181000</v>
      </c>
      <c r="E111" s="168">
        <f>SUM(E108:E109)</f>
        <v>8432435</v>
      </c>
    </row>
    <row r="112" spans="1:5" ht="20.25" customHeight="1">
      <c r="A112" s="153"/>
      <c r="B112" s="145" t="s">
        <v>20</v>
      </c>
      <c r="C112" s="146" t="s">
        <v>218</v>
      </c>
      <c r="D112" s="108"/>
      <c r="E112" s="108"/>
    </row>
    <row r="113" spans="1:16" ht="20.25" customHeight="1">
      <c r="A113" s="113"/>
      <c r="B113" s="145"/>
      <c r="C113" s="110" t="s">
        <v>109</v>
      </c>
      <c r="D113" s="112"/>
      <c r="E113" s="112"/>
    </row>
    <row r="114" spans="1:16" ht="20.25" customHeight="1">
      <c r="A114" s="113">
        <v>5369485</v>
      </c>
      <c r="B114" s="145"/>
      <c r="C114" s="110" t="s">
        <v>110</v>
      </c>
      <c r="D114" s="112">
        <v>4376000</v>
      </c>
      <c r="E114" s="112">
        <v>4680262</v>
      </c>
    </row>
    <row r="115" spans="1:16" ht="20.25" customHeight="1">
      <c r="A115" s="113">
        <v>901902</v>
      </c>
      <c r="B115" s="145"/>
      <c r="C115" s="110" t="s">
        <v>111</v>
      </c>
      <c r="D115" s="112">
        <v>959000</v>
      </c>
      <c r="E115" s="112">
        <v>810777</v>
      </c>
    </row>
    <row r="116" spans="1:16" ht="19.5" customHeight="1">
      <c r="A116" s="153">
        <f>SUM(A114:A115)</f>
        <v>6271387</v>
      </c>
      <c r="B116" s="154"/>
      <c r="C116" s="13" t="s">
        <v>219</v>
      </c>
      <c r="D116" s="168">
        <f>SUM(D114:D115)</f>
        <v>5335000</v>
      </c>
      <c r="E116" s="108">
        <f>SUM(E114:E115)</f>
        <v>5491039</v>
      </c>
    </row>
    <row r="117" spans="1:16" ht="18.75" customHeight="1">
      <c r="A117" s="153"/>
      <c r="B117" s="34" t="s">
        <v>24</v>
      </c>
      <c r="C117" s="146" t="s">
        <v>220</v>
      </c>
      <c r="D117" s="112"/>
      <c r="E117" s="108"/>
    </row>
    <row r="118" spans="1:16" ht="15" customHeight="1">
      <c r="A118" s="113">
        <v>51206757</v>
      </c>
      <c r="B118" s="34"/>
      <c r="C118" s="150" t="s">
        <v>221</v>
      </c>
      <c r="D118" s="112">
        <v>53134000</v>
      </c>
      <c r="E118" s="112">
        <v>56500991</v>
      </c>
      <c r="G118" s="169"/>
    </row>
    <row r="119" spans="1:16" ht="15" customHeight="1">
      <c r="A119" s="113">
        <v>470207</v>
      </c>
      <c r="B119" s="34"/>
      <c r="C119" s="150" t="s">
        <v>222</v>
      </c>
      <c r="D119" s="112">
        <v>392000</v>
      </c>
      <c r="E119" s="112">
        <v>387847</v>
      </c>
      <c r="G119" s="169"/>
    </row>
    <row r="120" spans="1:16" ht="15" customHeight="1">
      <c r="A120" s="113">
        <v>56934470</v>
      </c>
      <c r="B120" s="34"/>
      <c r="C120" s="150" t="s">
        <v>223</v>
      </c>
      <c r="D120" s="112">
        <v>50000000</v>
      </c>
      <c r="E120" s="112">
        <v>56453642</v>
      </c>
      <c r="G120" s="169"/>
    </row>
    <row r="121" spans="1:16" ht="15" customHeight="1">
      <c r="A121" s="113">
        <v>48699</v>
      </c>
      <c r="B121" s="34"/>
      <c r="C121" s="150" t="s">
        <v>224</v>
      </c>
      <c r="D121" s="112" t="s">
        <v>54</v>
      </c>
      <c r="E121" s="112" t="s">
        <v>54</v>
      </c>
    </row>
    <row r="122" spans="1:16" ht="20.25" customHeight="1">
      <c r="A122" s="157">
        <f>SUM(A118:A121)</f>
        <v>108660133</v>
      </c>
      <c r="B122" s="154"/>
      <c r="C122" s="12" t="s">
        <v>225</v>
      </c>
      <c r="D122" s="168">
        <f>SUM(D118:D120)</f>
        <v>103526000</v>
      </c>
      <c r="E122" s="168">
        <f>SUM(E118:E121)</f>
        <v>113342480</v>
      </c>
    </row>
    <row r="123" spans="1:16" ht="23.25">
      <c r="A123" s="160"/>
      <c r="B123" s="34" t="s">
        <v>26</v>
      </c>
      <c r="C123" s="146" t="s">
        <v>226</v>
      </c>
      <c r="D123" s="167"/>
      <c r="E123" s="167"/>
    </row>
    <row r="124" spans="1:16" s="171" customFormat="1" ht="23.25">
      <c r="A124" s="113">
        <v>18389134</v>
      </c>
      <c r="B124" s="36"/>
      <c r="C124" s="150" t="s">
        <v>107</v>
      </c>
      <c r="D124" s="112">
        <v>16327000</v>
      </c>
      <c r="E124" s="112">
        <v>20702050</v>
      </c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</row>
    <row r="125" spans="1:16" s="171" customFormat="1" ht="23.25">
      <c r="A125" s="114" t="s">
        <v>54</v>
      </c>
      <c r="B125" s="172"/>
      <c r="C125" s="150" t="s">
        <v>124</v>
      </c>
      <c r="D125" s="114" t="s">
        <v>54</v>
      </c>
      <c r="E125" s="173">
        <v>102</v>
      </c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</row>
    <row r="126" spans="1:16" ht="15" customHeight="1">
      <c r="A126" s="174">
        <v>7376332</v>
      </c>
      <c r="B126" s="162"/>
      <c r="C126" s="163" t="s">
        <v>145</v>
      </c>
      <c r="D126" s="114">
        <v>8516000</v>
      </c>
      <c r="E126" s="114">
        <v>8973008</v>
      </c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</row>
    <row r="127" spans="1:16" ht="15" customHeight="1">
      <c r="A127" s="174">
        <v>160783</v>
      </c>
      <c r="B127" s="162"/>
      <c r="C127" s="163" t="s">
        <v>227</v>
      </c>
      <c r="D127" s="114">
        <v>30000</v>
      </c>
      <c r="E127" s="114">
        <v>153355</v>
      </c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</row>
    <row r="128" spans="1:16" ht="15" customHeight="1">
      <c r="A128" s="114" t="s">
        <v>54</v>
      </c>
      <c r="B128" s="162"/>
      <c r="C128" s="163" t="s">
        <v>228</v>
      </c>
      <c r="D128" s="114" t="s">
        <v>54</v>
      </c>
      <c r="E128" s="114">
        <v>5519</v>
      </c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</row>
    <row r="129" spans="1:7" ht="18.75" customHeight="1">
      <c r="A129" s="157">
        <f>SUM(A126:A128)</f>
        <v>7537115</v>
      </c>
      <c r="B129" s="154"/>
      <c r="C129" s="12" t="s">
        <v>229</v>
      </c>
      <c r="D129" s="168">
        <f>SUM(D123:D128)</f>
        <v>24873000</v>
      </c>
      <c r="E129" s="168">
        <f>SUM(E124:E128)</f>
        <v>29834034</v>
      </c>
    </row>
    <row r="130" spans="1:7" ht="18.75" customHeight="1">
      <c r="A130" s="153"/>
      <c r="B130" s="34" t="s">
        <v>27</v>
      </c>
      <c r="C130" s="146" t="s">
        <v>230</v>
      </c>
      <c r="D130" s="108"/>
      <c r="E130" s="108"/>
    </row>
    <row r="131" spans="1:7" ht="15.75" customHeight="1">
      <c r="A131" s="113"/>
      <c r="B131" s="175"/>
      <c r="C131" s="150" t="s">
        <v>159</v>
      </c>
      <c r="D131" s="112"/>
      <c r="E131" s="112"/>
    </row>
    <row r="132" spans="1:7" ht="15.75" customHeight="1">
      <c r="A132" s="112">
        <v>417540524</v>
      </c>
      <c r="B132" s="36"/>
      <c r="C132" s="150" t="s">
        <v>231</v>
      </c>
      <c r="D132" s="112">
        <v>328100000</v>
      </c>
      <c r="E132" s="112">
        <v>520788562</v>
      </c>
    </row>
    <row r="133" spans="1:7" ht="15.75" customHeight="1">
      <c r="A133" s="113">
        <v>1168511</v>
      </c>
      <c r="B133" s="36"/>
      <c r="C133" s="150" t="s">
        <v>232</v>
      </c>
      <c r="D133" s="112" t="s">
        <v>54</v>
      </c>
      <c r="E133" s="112" t="s">
        <v>54</v>
      </c>
    </row>
    <row r="134" spans="1:7" ht="15.75" customHeight="1">
      <c r="A134" s="112">
        <v>13198444</v>
      </c>
      <c r="B134" s="36"/>
      <c r="C134" s="150" t="s">
        <v>233</v>
      </c>
      <c r="D134" s="112" t="s">
        <v>54</v>
      </c>
      <c r="E134" s="112">
        <v>8884820</v>
      </c>
    </row>
    <row r="135" spans="1:7" ht="15.75" customHeight="1">
      <c r="A135" s="153">
        <f>SUM(A132:A134)</f>
        <v>431907479</v>
      </c>
      <c r="B135" s="154"/>
      <c r="C135" s="13" t="s">
        <v>234</v>
      </c>
      <c r="D135" s="168">
        <f>SUM(D132:D134)</f>
        <v>328100000</v>
      </c>
      <c r="E135" s="108">
        <f>SUM(E132:E134)</f>
        <v>529673382</v>
      </c>
    </row>
    <row r="136" spans="1:7" ht="17.25" customHeight="1">
      <c r="A136" s="108" t="s">
        <v>54</v>
      </c>
      <c r="B136" s="36"/>
      <c r="C136" s="13" t="s">
        <v>163</v>
      </c>
      <c r="D136" s="114">
        <v>48950000</v>
      </c>
      <c r="E136" s="112" t="s">
        <v>54</v>
      </c>
    </row>
    <row r="137" spans="1:7" ht="17.25" customHeight="1">
      <c r="A137" s="157">
        <f>SUM(A26+A29+A38+A69+A72+A78+A88+A106+A111+A116+A122+A129+A135)</f>
        <v>1445818880</v>
      </c>
      <c r="B137" s="154"/>
      <c r="C137" s="176" t="s">
        <v>164</v>
      </c>
      <c r="D137" s="168">
        <f>SUM(D26+D29+D38+D69+D72+D78+D88+D106+D111+D116+D122+D129+D135+D136)</f>
        <v>1340000000</v>
      </c>
      <c r="E137" s="168">
        <f>SUM(E26+E29+E38+E69+E72+E78+E88+E106+E111+E116+E122+E129+E135)</f>
        <v>1596544133</v>
      </c>
      <c r="G137" s="169"/>
    </row>
    <row r="138" spans="1:7" ht="15" customHeight="1">
      <c r="A138" s="177" t="s">
        <v>235</v>
      </c>
      <c r="B138" s="177"/>
      <c r="C138" s="177"/>
      <c r="D138" s="177"/>
      <c r="E138" s="177"/>
    </row>
    <row r="139" spans="1:7" s="1" customFormat="1" ht="16.5" customHeight="1">
      <c r="B139" s="94"/>
      <c r="C139" s="166"/>
      <c r="D139" s="94"/>
      <c r="E139" s="94"/>
    </row>
    <row r="140" spans="1:7" ht="16.5" customHeight="1">
      <c r="A140" s="178"/>
      <c r="B140" s="178"/>
      <c r="C140" s="178"/>
      <c r="D140" s="178"/>
      <c r="E140" s="178"/>
    </row>
    <row r="153" ht="19.5" customHeight="1"/>
    <row r="154" ht="18.75" customHeight="1"/>
    <row r="155" ht="19.5" customHeight="1"/>
    <row r="156" ht="19.5" customHeight="1"/>
    <row r="157" ht="20.25" customHeight="1"/>
    <row r="158" ht="19.5" customHeight="1"/>
    <row r="159" ht="19.5" customHeight="1"/>
    <row r="160" ht="19.5" customHeight="1"/>
    <row r="161" ht="19.5" customHeight="1"/>
    <row r="162" ht="20.25" customHeight="1"/>
    <row r="163" ht="20.25" customHeight="1"/>
    <row r="164" ht="20.25" customHeight="1"/>
  </sheetData>
  <mergeCells count="11">
    <mergeCell ref="A91:E91"/>
    <mergeCell ref="D97:D98"/>
    <mergeCell ref="E97:E98"/>
    <mergeCell ref="A138:E138"/>
    <mergeCell ref="A140:E140"/>
    <mergeCell ref="A2:E2"/>
    <mergeCell ref="D8:D9"/>
    <mergeCell ref="E8:E9"/>
    <mergeCell ref="A48:E48"/>
    <mergeCell ref="D54:D55"/>
    <mergeCell ref="E54:E5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rightToLeft="1" workbookViewId="0">
      <selection sqref="A1:IV65536"/>
    </sheetView>
  </sheetViews>
  <sheetFormatPr defaultRowHeight="12.75"/>
  <cols>
    <col min="1" max="1" width="14" customWidth="1"/>
    <col min="2" max="2" width="36.7109375" customWidth="1"/>
    <col min="3" max="3" width="13.85546875" customWidth="1"/>
    <col min="4" max="4" width="13.7109375" customWidth="1"/>
  </cols>
  <sheetData>
    <row r="2" spans="1:4" s="1" customFormat="1" ht="17.25" customHeight="1">
      <c r="A2" s="91" t="s">
        <v>236</v>
      </c>
      <c r="B2" s="91"/>
      <c r="C2" s="91"/>
      <c r="D2" s="91"/>
    </row>
    <row r="3" spans="1:4" s="1" customFormat="1" ht="18" customHeight="1">
      <c r="A3" s="92" t="s">
        <v>237</v>
      </c>
      <c r="B3" s="136"/>
      <c r="C3" s="136"/>
      <c r="D3" s="136"/>
    </row>
    <row r="4" spans="1:4" s="1" customFormat="1" ht="15" customHeight="1">
      <c r="A4" s="92" t="s">
        <v>238</v>
      </c>
      <c r="B4" s="136"/>
      <c r="C4" s="136"/>
      <c r="D4" s="136"/>
    </row>
    <row r="5" spans="1:4" s="1" customFormat="1" ht="14.25" customHeight="1">
      <c r="A5" s="94"/>
      <c r="B5" s="94"/>
      <c r="C5" s="94"/>
      <c r="D5" s="159" t="s">
        <v>98</v>
      </c>
    </row>
    <row r="6" spans="1:4" s="1" customFormat="1" ht="18.75" customHeight="1">
      <c r="A6" s="179" t="s">
        <v>2</v>
      </c>
      <c r="B6" s="180"/>
      <c r="C6" s="181" t="s">
        <v>88</v>
      </c>
      <c r="D6" s="182"/>
    </row>
    <row r="7" spans="1:4" s="1" customFormat="1" ht="18" customHeight="1">
      <c r="A7" s="183" t="s">
        <v>57</v>
      </c>
      <c r="B7" s="100" t="s">
        <v>3</v>
      </c>
      <c r="C7" s="184" t="s">
        <v>4</v>
      </c>
      <c r="D7" s="184" t="s">
        <v>172</v>
      </c>
    </row>
    <row r="8" spans="1:4" s="1" customFormat="1" ht="15" customHeight="1">
      <c r="A8" s="185">
        <v>2010</v>
      </c>
      <c r="B8" s="186"/>
      <c r="C8" s="187"/>
      <c r="D8" s="187"/>
    </row>
    <row r="9" spans="1:4" ht="20.25" customHeight="1">
      <c r="A9" s="188"/>
      <c r="B9" s="189" t="s">
        <v>239</v>
      </c>
      <c r="C9" s="190"/>
      <c r="D9" s="188"/>
    </row>
    <row r="10" spans="1:4" s="1" customFormat="1" ht="15.75" customHeight="1">
      <c r="A10" s="191"/>
      <c r="B10" s="61" t="s">
        <v>240</v>
      </c>
      <c r="C10" s="192"/>
      <c r="D10" s="192"/>
    </row>
    <row r="11" spans="1:4" s="1" customFormat="1" ht="15.75" customHeight="1">
      <c r="A11" s="191">
        <v>272568460</v>
      </c>
      <c r="B11" s="61" t="s">
        <v>241</v>
      </c>
      <c r="C11" s="193">
        <v>300000000</v>
      </c>
      <c r="D11" s="191">
        <v>281952238</v>
      </c>
    </row>
    <row r="12" spans="1:4" s="1" customFormat="1" ht="15.75" customHeight="1">
      <c r="A12" s="194">
        <v>121048868</v>
      </c>
      <c r="B12" s="61" t="s">
        <v>242</v>
      </c>
      <c r="C12" s="193">
        <v>111000000</v>
      </c>
      <c r="D12" s="194">
        <v>150511694</v>
      </c>
    </row>
    <row r="13" spans="1:4" s="1" customFormat="1" ht="15.75" customHeight="1">
      <c r="A13" s="191">
        <v>15662898</v>
      </c>
      <c r="B13" s="61" t="s">
        <v>243</v>
      </c>
      <c r="C13" s="195">
        <v>15300000</v>
      </c>
      <c r="D13" s="191">
        <v>18731471</v>
      </c>
    </row>
    <row r="14" spans="1:4" s="1" customFormat="1" ht="15.75" customHeight="1">
      <c r="A14" s="191">
        <v>22079120</v>
      </c>
      <c r="B14" s="61" t="s">
        <v>244</v>
      </c>
      <c r="C14" s="193">
        <v>25500000</v>
      </c>
      <c r="D14" s="191">
        <v>22758138</v>
      </c>
    </row>
    <row r="15" spans="1:4" s="1" customFormat="1" ht="15.75" customHeight="1">
      <c r="A15" s="191">
        <v>6372620</v>
      </c>
      <c r="B15" s="61" t="s">
        <v>245</v>
      </c>
      <c r="C15" s="193">
        <v>5200000</v>
      </c>
      <c r="D15" s="191">
        <v>8791166</v>
      </c>
    </row>
    <row r="16" spans="1:4" s="1" customFormat="1" ht="15.75" customHeight="1">
      <c r="A16" s="191">
        <v>31039871</v>
      </c>
      <c r="B16" s="61" t="s">
        <v>246</v>
      </c>
      <c r="C16" s="193">
        <v>33000000</v>
      </c>
      <c r="D16" s="191">
        <v>35509527</v>
      </c>
    </row>
    <row r="17" spans="1:4" s="1" customFormat="1" ht="15.75" customHeight="1">
      <c r="A17" s="191">
        <v>17101132</v>
      </c>
      <c r="B17" s="61" t="s">
        <v>247</v>
      </c>
      <c r="C17" s="195">
        <v>18000000</v>
      </c>
      <c r="D17" s="191">
        <v>17878091</v>
      </c>
    </row>
    <row r="18" spans="1:4" s="1" customFormat="1" ht="15.75" customHeight="1">
      <c r="A18" s="191">
        <v>19784330</v>
      </c>
      <c r="B18" s="61" t="s">
        <v>248</v>
      </c>
      <c r="C18" s="195">
        <v>19000000</v>
      </c>
      <c r="D18" s="191">
        <v>19311826</v>
      </c>
    </row>
    <row r="19" spans="1:4" s="1" customFormat="1" ht="15.75" customHeight="1">
      <c r="A19" s="191">
        <v>8858565</v>
      </c>
      <c r="B19" s="61" t="s">
        <v>249</v>
      </c>
      <c r="C19" s="193">
        <v>9500000</v>
      </c>
      <c r="D19" s="191">
        <v>10785781</v>
      </c>
    </row>
    <row r="20" spans="1:4" s="1" customFormat="1" ht="15.75" customHeight="1">
      <c r="A20" s="191">
        <v>10000000</v>
      </c>
      <c r="B20" s="61" t="s">
        <v>250</v>
      </c>
      <c r="C20" s="196">
        <v>0</v>
      </c>
      <c r="D20" s="191">
        <v>0</v>
      </c>
    </row>
    <row r="21" spans="1:4" s="1" customFormat="1" ht="15.75" customHeight="1">
      <c r="A21" s="191">
        <v>3517371</v>
      </c>
      <c r="B21" s="61" t="s">
        <v>251</v>
      </c>
      <c r="C21" s="195">
        <v>3500000</v>
      </c>
      <c r="D21" s="191">
        <v>1106996</v>
      </c>
    </row>
    <row r="22" spans="1:4" s="1" customFormat="1" ht="15.75" customHeight="1">
      <c r="A22" s="191">
        <v>179579832</v>
      </c>
      <c r="B22" s="61" t="s">
        <v>252</v>
      </c>
      <c r="C22" s="193">
        <v>170000000</v>
      </c>
      <c r="D22" s="191">
        <v>161186035</v>
      </c>
    </row>
    <row r="23" spans="1:4" s="1" customFormat="1" ht="15.75" customHeight="1">
      <c r="A23" s="197">
        <f>SUM(A9:A22)</f>
        <v>707613067</v>
      </c>
      <c r="B23" s="198" t="s">
        <v>253</v>
      </c>
      <c r="C23" s="199">
        <f>SUM(C9:C22)</f>
        <v>710000000</v>
      </c>
      <c r="D23" s="197">
        <f>SUM(D9:D22)</f>
        <v>728522963</v>
      </c>
    </row>
    <row r="24" spans="1:4" s="1" customFormat="1" ht="15.75" customHeight="1">
      <c r="A24" s="200"/>
      <c r="B24" s="201" t="s">
        <v>254</v>
      </c>
      <c r="C24" s="202"/>
      <c r="D24" s="200"/>
    </row>
    <row r="25" spans="1:4" s="1" customFormat="1" ht="15.75" customHeight="1">
      <c r="A25" s="191">
        <v>58966834</v>
      </c>
      <c r="B25" s="203" t="s">
        <v>255</v>
      </c>
      <c r="C25" s="193">
        <v>8100000</v>
      </c>
      <c r="D25" s="191">
        <v>56017098</v>
      </c>
    </row>
    <row r="26" spans="1:4" s="1" customFormat="1" ht="15.75" customHeight="1">
      <c r="A26" s="191">
        <v>536532</v>
      </c>
      <c r="B26" s="203" t="s">
        <v>256</v>
      </c>
      <c r="C26" s="193">
        <v>250000</v>
      </c>
      <c r="D26" s="191">
        <v>241459</v>
      </c>
    </row>
    <row r="27" spans="1:4" s="1" customFormat="1" ht="15.75" customHeight="1">
      <c r="A27" s="191">
        <v>440936</v>
      </c>
      <c r="B27" s="203" t="s">
        <v>257</v>
      </c>
      <c r="C27" s="196">
        <v>300000</v>
      </c>
      <c r="D27" s="191">
        <v>362795</v>
      </c>
    </row>
    <row r="28" spans="1:4" s="1" customFormat="1" ht="15.75" customHeight="1">
      <c r="A28" s="191">
        <v>30139250</v>
      </c>
      <c r="B28" s="203" t="s">
        <v>258</v>
      </c>
      <c r="C28" s="193">
        <v>33000000</v>
      </c>
      <c r="D28" s="191">
        <v>31217323</v>
      </c>
    </row>
    <row r="29" spans="1:4" s="1" customFormat="1" ht="15.75" customHeight="1">
      <c r="A29" s="191">
        <v>303200</v>
      </c>
      <c r="B29" s="203" t="s">
        <v>259</v>
      </c>
      <c r="C29" s="193">
        <v>330000</v>
      </c>
      <c r="D29" s="191">
        <v>297829</v>
      </c>
    </row>
    <row r="30" spans="1:4" s="1" customFormat="1" ht="15.75" customHeight="1">
      <c r="A30" s="191">
        <v>37818528</v>
      </c>
      <c r="B30" s="61" t="s">
        <v>260</v>
      </c>
      <c r="C30" s="193">
        <v>41000000</v>
      </c>
      <c r="D30" s="191">
        <v>46146249</v>
      </c>
    </row>
    <row r="31" spans="1:4" s="1" customFormat="1" ht="15.75" customHeight="1">
      <c r="A31" s="194">
        <v>9115942</v>
      </c>
      <c r="B31" s="61" t="s">
        <v>261</v>
      </c>
      <c r="C31" s="193">
        <v>9000000</v>
      </c>
      <c r="D31" s="194">
        <v>10279454</v>
      </c>
    </row>
    <row r="32" spans="1:4" s="1" customFormat="1" ht="15.75" customHeight="1">
      <c r="A32" s="191">
        <v>8676435</v>
      </c>
      <c r="B32" s="203" t="s">
        <v>262</v>
      </c>
      <c r="C32" s="193">
        <v>7300000</v>
      </c>
      <c r="D32" s="191">
        <v>8509658</v>
      </c>
    </row>
    <row r="33" spans="1:4" s="1" customFormat="1" ht="15.75" customHeight="1">
      <c r="A33" s="191">
        <v>379945180</v>
      </c>
      <c r="B33" s="204" t="s">
        <v>263</v>
      </c>
      <c r="C33" s="193">
        <v>320000000</v>
      </c>
      <c r="D33" s="191">
        <v>511999491</v>
      </c>
    </row>
    <row r="34" spans="1:4" s="1" customFormat="1" ht="15.75" customHeight="1">
      <c r="A34" s="191"/>
      <c r="B34" s="61" t="s">
        <v>264</v>
      </c>
      <c r="C34" s="193"/>
      <c r="D34" s="191"/>
    </row>
    <row r="35" spans="1:4" s="1" customFormat="1" ht="15.75" customHeight="1">
      <c r="A35" s="191">
        <v>27872887</v>
      </c>
      <c r="B35" s="203" t="s">
        <v>265</v>
      </c>
      <c r="C35" s="193">
        <v>20000000</v>
      </c>
      <c r="D35" s="191">
        <v>25204568</v>
      </c>
    </row>
    <row r="36" spans="1:4" s="1" customFormat="1" ht="15.75" customHeight="1">
      <c r="A36" s="191">
        <v>14700654</v>
      </c>
      <c r="B36" s="203" t="s">
        <v>266</v>
      </c>
      <c r="C36" s="193">
        <v>14000000</v>
      </c>
      <c r="D36" s="191">
        <v>20973165</v>
      </c>
    </row>
    <row r="37" spans="1:4" s="1" customFormat="1" ht="15.75" customHeight="1">
      <c r="A37" s="191">
        <v>30736991</v>
      </c>
      <c r="B37" s="203" t="s">
        <v>267</v>
      </c>
      <c r="C37" s="193">
        <v>30500000</v>
      </c>
      <c r="D37" s="191">
        <v>34382479</v>
      </c>
    </row>
    <row r="38" spans="1:4" s="1" customFormat="1" ht="15.75" customHeight="1">
      <c r="A38" s="191">
        <v>40507453</v>
      </c>
      <c r="B38" s="203" t="s">
        <v>268</v>
      </c>
      <c r="C38" s="193">
        <v>41500000</v>
      </c>
      <c r="D38" s="191">
        <v>46656256</v>
      </c>
    </row>
    <row r="39" spans="1:4" s="1" customFormat="1" ht="15.75" customHeight="1">
      <c r="A39" s="191">
        <v>10518229</v>
      </c>
      <c r="B39" s="203" t="s">
        <v>269</v>
      </c>
      <c r="C39" s="193">
        <v>10000000</v>
      </c>
      <c r="D39" s="191">
        <v>10091058</v>
      </c>
    </row>
    <row r="40" spans="1:4" s="1" customFormat="1" ht="15.75" customHeight="1">
      <c r="A40" s="191">
        <v>171035</v>
      </c>
      <c r="B40" s="203" t="s">
        <v>270</v>
      </c>
      <c r="C40" s="193">
        <v>160000</v>
      </c>
      <c r="D40" s="191">
        <v>114899</v>
      </c>
    </row>
    <row r="41" spans="1:4" s="1" customFormat="1" ht="15.75" customHeight="1">
      <c r="A41" s="191">
        <v>129062</v>
      </c>
      <c r="B41" s="203" t="s">
        <v>271</v>
      </c>
      <c r="C41" s="193">
        <v>160000</v>
      </c>
      <c r="D41" s="191">
        <v>127332</v>
      </c>
    </row>
    <row r="42" spans="1:4" s="1" customFormat="1" ht="15.75" customHeight="1">
      <c r="A42" s="191">
        <v>445247</v>
      </c>
      <c r="B42" s="203" t="s">
        <v>272</v>
      </c>
      <c r="C42" s="193">
        <v>450000</v>
      </c>
      <c r="D42" s="191">
        <v>309591</v>
      </c>
    </row>
    <row r="43" spans="1:4" s="1" customFormat="1" ht="15.75" customHeight="1">
      <c r="A43" s="191">
        <v>16518162</v>
      </c>
      <c r="B43" s="203" t="s">
        <v>273</v>
      </c>
      <c r="C43" s="193">
        <v>18000000</v>
      </c>
      <c r="D43" s="191">
        <v>17748462</v>
      </c>
    </row>
    <row r="44" spans="1:4" s="1" customFormat="1" ht="15.75" customHeight="1">
      <c r="A44" s="191">
        <v>61648937</v>
      </c>
      <c r="B44" s="61" t="s">
        <v>274</v>
      </c>
      <c r="C44" s="193">
        <v>24500000</v>
      </c>
      <c r="D44" s="191">
        <v>44705074</v>
      </c>
    </row>
    <row r="45" spans="1:4" s="1" customFormat="1" ht="15.75" customHeight="1">
      <c r="A45" s="194">
        <v>27403467</v>
      </c>
      <c r="B45" s="61" t="s">
        <v>275</v>
      </c>
      <c r="C45" s="193">
        <v>2500000</v>
      </c>
      <c r="D45" s="194">
        <v>2636930</v>
      </c>
    </row>
    <row r="46" spans="1:4" s="1" customFormat="1" ht="16.5" customHeight="1">
      <c r="A46" s="197">
        <f>SUM(A25:A45)</f>
        <v>756594961</v>
      </c>
      <c r="B46" s="205" t="s">
        <v>276</v>
      </c>
      <c r="C46" s="199">
        <f>SUM(C25:C45)</f>
        <v>581050000</v>
      </c>
      <c r="D46" s="197">
        <f>SUM(D25:D45)</f>
        <v>868021170</v>
      </c>
    </row>
    <row r="47" spans="1:4" s="1" customFormat="1" ht="15.75" customHeight="1">
      <c r="A47" s="206" t="s">
        <v>54</v>
      </c>
      <c r="B47" s="207" t="s">
        <v>277</v>
      </c>
      <c r="C47" s="199">
        <v>48950000</v>
      </c>
      <c r="D47" s="206" t="s">
        <v>54</v>
      </c>
    </row>
    <row r="48" spans="1:4" s="1" customFormat="1" ht="15.75" customHeight="1">
      <c r="A48" s="208">
        <f>SUM(A23+A46)</f>
        <v>1464208028</v>
      </c>
      <c r="B48" s="209" t="s">
        <v>278</v>
      </c>
      <c r="C48" s="210">
        <f>SUM(C23+C46+C47)</f>
        <v>1340000000</v>
      </c>
      <c r="D48" s="208">
        <f>SUM(D23+D46)</f>
        <v>1596544133</v>
      </c>
    </row>
    <row r="50" spans="2:2">
      <c r="B50" s="70" t="s">
        <v>279</v>
      </c>
    </row>
    <row r="51" spans="2:2" s="70" customFormat="1" ht="21.75" customHeight="1"/>
  </sheetData>
  <mergeCells count="3"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rightToLeft="1" workbookViewId="0">
      <selection sqref="A1:IV65536"/>
    </sheetView>
  </sheetViews>
  <sheetFormatPr defaultRowHeight="12.75"/>
  <cols>
    <col min="1" max="1" width="13.7109375" customWidth="1"/>
    <col min="2" max="2" width="4.5703125" customWidth="1"/>
    <col min="3" max="3" width="40.28515625" customWidth="1"/>
    <col min="4" max="4" width="13" customWidth="1"/>
    <col min="5" max="5" width="14.140625" customWidth="1"/>
  </cols>
  <sheetData>
    <row r="1" spans="1:5" ht="26.25" customHeight="1">
      <c r="A1" s="211" t="s">
        <v>280</v>
      </c>
      <c r="B1" s="211"/>
      <c r="C1" s="211"/>
      <c r="D1" s="211"/>
      <c r="E1" s="211"/>
    </row>
    <row r="2" spans="1:5" ht="21" customHeight="1">
      <c r="A2" s="212" t="s">
        <v>281</v>
      </c>
      <c r="B2" s="213"/>
      <c r="C2" s="214"/>
      <c r="D2" s="214"/>
      <c r="E2" s="214"/>
    </row>
    <row r="3" spans="1:5" ht="21" customHeight="1">
      <c r="A3" s="212" t="s">
        <v>282</v>
      </c>
      <c r="B3" s="213"/>
      <c r="C3" s="214"/>
      <c r="D3" s="214"/>
      <c r="E3" s="214"/>
    </row>
    <row r="4" spans="1:5" ht="20.25" customHeight="1">
      <c r="A4" s="215"/>
      <c r="B4" s="216"/>
      <c r="C4" s="215"/>
      <c r="D4" s="215"/>
      <c r="E4" s="217" t="s">
        <v>98</v>
      </c>
    </row>
    <row r="5" spans="1:5" ht="21.75">
      <c r="A5" s="218" t="s">
        <v>2</v>
      </c>
      <c r="B5" s="219"/>
      <c r="C5" s="220"/>
      <c r="D5" s="221" t="s">
        <v>88</v>
      </c>
      <c r="E5" s="222"/>
    </row>
    <row r="6" spans="1:5" ht="26.25">
      <c r="A6" s="223" t="s">
        <v>57</v>
      </c>
      <c r="B6" s="219"/>
      <c r="C6" s="224" t="s">
        <v>3</v>
      </c>
      <c r="D6" s="101" t="s">
        <v>4</v>
      </c>
      <c r="E6" s="101" t="s">
        <v>2</v>
      </c>
    </row>
    <row r="7" spans="1:5" ht="21.75">
      <c r="A7" s="225">
        <v>2010</v>
      </c>
      <c r="B7" s="226"/>
      <c r="C7" s="227"/>
      <c r="D7" s="104"/>
      <c r="E7" s="104"/>
    </row>
    <row r="8" spans="1:5" ht="23.25">
      <c r="A8" s="228"/>
      <c r="B8" s="229"/>
      <c r="C8" s="230" t="s">
        <v>283</v>
      </c>
      <c r="D8" s="231"/>
      <c r="E8" s="232"/>
    </row>
    <row r="9" spans="1:5" ht="23.25">
      <c r="A9" s="233"/>
      <c r="B9" s="234" t="s">
        <v>7</v>
      </c>
      <c r="C9" s="235" t="s">
        <v>173</v>
      </c>
      <c r="D9" s="236"/>
      <c r="E9" s="236"/>
    </row>
    <row r="10" spans="1:5" ht="23.25">
      <c r="A10" s="237">
        <v>27000</v>
      </c>
      <c r="B10" s="238"/>
      <c r="C10" s="239" t="s">
        <v>103</v>
      </c>
      <c r="D10" s="237">
        <v>100000</v>
      </c>
      <c r="E10" s="240" t="s">
        <v>54</v>
      </c>
    </row>
    <row r="11" spans="1:5" ht="23.25">
      <c r="A11" s="241">
        <f>SUM(A10:A10)</f>
        <v>27000</v>
      </c>
      <c r="B11" s="238"/>
      <c r="C11" s="242" t="s">
        <v>179</v>
      </c>
      <c r="D11" s="243">
        <f>SUM(D10)</f>
        <v>100000</v>
      </c>
      <c r="E11" s="241" t="s">
        <v>54</v>
      </c>
    </row>
    <row r="12" spans="1:5" ht="23.25">
      <c r="A12" s="244"/>
      <c r="B12" s="234" t="s">
        <v>11</v>
      </c>
      <c r="C12" s="235" t="s">
        <v>197</v>
      </c>
      <c r="D12" s="240"/>
      <c r="E12" s="244"/>
    </row>
    <row r="13" spans="1:5" ht="23.25">
      <c r="A13" s="245">
        <v>4875156</v>
      </c>
      <c r="B13" s="246"/>
      <c r="C13" s="239" t="s">
        <v>113</v>
      </c>
      <c r="D13" s="247" t="s">
        <v>54</v>
      </c>
      <c r="E13" s="244">
        <v>906572</v>
      </c>
    </row>
    <row r="14" spans="1:5" ht="23.25">
      <c r="A14" s="248">
        <f>SUM(A13)</f>
        <v>4875156</v>
      </c>
      <c r="B14" s="249"/>
      <c r="C14" s="242" t="s">
        <v>198</v>
      </c>
      <c r="D14" s="250" t="s">
        <v>54</v>
      </c>
      <c r="E14" s="241">
        <f>SUM(E13)</f>
        <v>906572</v>
      </c>
    </row>
    <row r="15" spans="1:5" ht="23.25">
      <c r="A15" s="237"/>
      <c r="B15" s="234" t="s">
        <v>17</v>
      </c>
      <c r="C15" s="235" t="s">
        <v>203</v>
      </c>
      <c r="D15" s="240"/>
      <c r="E15" s="240"/>
    </row>
    <row r="16" spans="1:5" ht="23.25">
      <c r="A16" s="237">
        <v>774648</v>
      </c>
      <c r="B16" s="246"/>
      <c r="C16" s="239" t="s">
        <v>284</v>
      </c>
      <c r="D16" s="237">
        <v>715000</v>
      </c>
      <c r="E16" s="240">
        <v>611476</v>
      </c>
    </row>
    <row r="17" spans="1:5" ht="23.25">
      <c r="A17" s="237">
        <v>24185070</v>
      </c>
      <c r="B17" s="238"/>
      <c r="C17" s="239" t="s">
        <v>285</v>
      </c>
      <c r="D17" s="237">
        <v>47185000</v>
      </c>
      <c r="E17" s="240">
        <v>16097742</v>
      </c>
    </row>
    <row r="18" spans="1:5" ht="23.25">
      <c r="A18" s="248">
        <f>SUM(A15:A17)</f>
        <v>24959718</v>
      </c>
      <c r="B18" s="249"/>
      <c r="C18" s="242" t="s">
        <v>209</v>
      </c>
      <c r="D18" s="248">
        <f>SUM(D16:D17)</f>
        <v>47900000</v>
      </c>
      <c r="E18" s="241">
        <f>SUM(E16:E17)</f>
        <v>16709218</v>
      </c>
    </row>
    <row r="19" spans="1:5" ht="23.25">
      <c r="A19" s="248">
        <f>SUM(A11+A14+A18)</f>
        <v>29861874</v>
      </c>
      <c r="B19" s="249"/>
      <c r="C19" s="242" t="s">
        <v>286</v>
      </c>
      <c r="D19" s="248">
        <f>D18+D11</f>
        <v>48000000</v>
      </c>
      <c r="E19" s="241">
        <f>E18+E14</f>
        <v>17615790</v>
      </c>
    </row>
    <row r="20" spans="1:5" ht="18" hidden="1">
      <c r="A20" s="251"/>
      <c r="B20" s="252"/>
      <c r="D20" s="253"/>
      <c r="E20" s="254"/>
    </row>
    <row r="21" spans="1:5" ht="18" hidden="1">
      <c r="A21" s="251"/>
      <c r="B21" s="252"/>
      <c r="D21" s="253"/>
      <c r="E21" s="254"/>
    </row>
    <row r="22" spans="1:5" ht="18" hidden="1">
      <c r="A22" s="251"/>
      <c r="B22" s="252"/>
      <c r="D22" s="253"/>
      <c r="E22" s="254"/>
    </row>
    <row r="23" spans="1:5" ht="23.25">
      <c r="A23" s="237"/>
      <c r="B23" s="246"/>
      <c r="C23" s="255" t="s">
        <v>287</v>
      </c>
      <c r="D23" s="240"/>
      <c r="E23" s="240"/>
    </row>
    <row r="24" spans="1:5" ht="23.25">
      <c r="A24" s="237"/>
      <c r="B24" s="234" t="s">
        <v>27</v>
      </c>
      <c r="C24" s="255" t="s">
        <v>288</v>
      </c>
      <c r="D24" s="240"/>
      <c r="E24" s="240"/>
    </row>
    <row r="25" spans="1:5" ht="23.25">
      <c r="A25" s="237">
        <v>22381597</v>
      </c>
      <c r="B25" s="238"/>
      <c r="C25" s="239" t="s">
        <v>289</v>
      </c>
      <c r="D25" s="237">
        <v>16000000</v>
      </c>
      <c r="E25" s="240">
        <v>39273519</v>
      </c>
    </row>
    <row r="26" spans="1:5" ht="23.25">
      <c r="A26" s="248">
        <f>SUM(A24:A25)</f>
        <v>22381597</v>
      </c>
      <c r="B26" s="249"/>
      <c r="C26" s="242" t="s">
        <v>290</v>
      </c>
      <c r="D26" s="248">
        <f>SUM(D25)</f>
        <v>16000000</v>
      </c>
      <c r="E26" s="241">
        <f>SUM(E25)</f>
        <v>39273519</v>
      </c>
    </row>
    <row r="27" spans="1:5" ht="17.25">
      <c r="A27" s="256"/>
      <c r="B27" s="257"/>
      <c r="C27" s="258"/>
      <c r="D27" s="259"/>
      <c r="E27" s="259"/>
    </row>
    <row r="28" spans="1:5">
      <c r="A28" s="215"/>
      <c r="B28" s="215"/>
      <c r="C28" s="215"/>
      <c r="D28" s="215"/>
      <c r="E28" s="215"/>
    </row>
    <row r="29" spans="1:5">
      <c r="A29" s="215"/>
      <c r="B29" s="215"/>
      <c r="C29" s="215"/>
      <c r="D29" s="215"/>
      <c r="E29" s="215"/>
    </row>
    <row r="30" spans="1:5">
      <c r="A30" s="215"/>
      <c r="B30" s="215"/>
      <c r="C30" s="215"/>
      <c r="D30" s="215"/>
      <c r="E30" s="215"/>
    </row>
    <row r="31" spans="1:5">
      <c r="A31" s="215"/>
      <c r="B31" s="215"/>
      <c r="C31" s="215"/>
      <c r="D31" s="215"/>
      <c r="E31" s="215"/>
    </row>
    <row r="32" spans="1:5">
      <c r="A32" s="215"/>
      <c r="B32" s="215"/>
      <c r="C32" s="215"/>
      <c r="D32" s="215"/>
      <c r="E32" s="215"/>
    </row>
    <row r="33" spans="1:5">
      <c r="A33" s="215"/>
      <c r="B33" s="215"/>
      <c r="C33" s="215"/>
      <c r="D33" s="215"/>
      <c r="E33" s="215"/>
    </row>
    <row r="34" spans="1:5">
      <c r="A34" s="215"/>
      <c r="B34" s="215"/>
      <c r="C34" s="215"/>
      <c r="D34" s="215"/>
      <c r="E34" s="215"/>
    </row>
    <row r="35" spans="1:5">
      <c r="A35" s="215"/>
      <c r="B35" s="215"/>
      <c r="C35" s="215"/>
      <c r="D35" s="215"/>
      <c r="E35" s="215"/>
    </row>
    <row r="36" spans="1:5">
      <c r="A36" s="215"/>
      <c r="B36" s="215"/>
      <c r="C36" s="215"/>
      <c r="D36" s="215"/>
      <c r="E36" s="215"/>
    </row>
    <row r="37" spans="1:5">
      <c r="A37" s="215"/>
      <c r="B37" s="215"/>
      <c r="C37" s="215"/>
      <c r="D37" s="215"/>
      <c r="E37" s="215"/>
    </row>
    <row r="38" spans="1:5">
      <c r="A38" s="215"/>
      <c r="B38" s="215"/>
      <c r="C38" s="215"/>
      <c r="D38" s="215"/>
      <c r="E38" s="215"/>
    </row>
    <row r="39" spans="1:5">
      <c r="A39" s="215"/>
      <c r="B39" s="215"/>
      <c r="C39" s="70" t="s">
        <v>291</v>
      </c>
      <c r="D39" s="215"/>
      <c r="E39" s="215"/>
    </row>
    <row r="40" spans="1:5">
      <c r="A40" s="215"/>
      <c r="B40" s="215"/>
      <c r="C40" s="215"/>
      <c r="D40" s="215"/>
      <c r="E40" s="215"/>
    </row>
    <row r="41" spans="1:5">
      <c r="A41" s="215"/>
      <c r="B41" s="215"/>
      <c r="C41" s="215"/>
      <c r="D41" s="215"/>
      <c r="E41" s="215"/>
    </row>
    <row r="42" spans="1:5">
      <c r="A42" s="215"/>
      <c r="B42" s="215"/>
      <c r="C42" s="215"/>
      <c r="D42" s="215"/>
      <c r="E42" s="215"/>
    </row>
    <row r="43" spans="1:5">
      <c r="A43" s="215"/>
      <c r="B43" s="215"/>
      <c r="C43" s="215"/>
      <c r="D43" s="215"/>
      <c r="E43" s="215"/>
    </row>
    <row r="44" spans="1:5">
      <c r="A44" s="215"/>
      <c r="B44" s="215"/>
      <c r="C44" s="215"/>
      <c r="D44" s="215"/>
      <c r="E44" s="215"/>
    </row>
    <row r="45" spans="1:5">
      <c r="A45" s="215"/>
      <c r="B45" s="215"/>
      <c r="C45" s="215"/>
      <c r="D45" s="215"/>
      <c r="E45" s="215"/>
    </row>
    <row r="46" spans="1:5">
      <c r="A46" s="215"/>
      <c r="B46" s="215"/>
      <c r="C46" s="215"/>
      <c r="D46" s="215"/>
      <c r="E46" s="215"/>
    </row>
    <row r="47" spans="1:5">
      <c r="A47" s="215"/>
      <c r="B47" s="215"/>
      <c r="C47" s="215"/>
      <c r="D47" s="215"/>
      <c r="E47" s="215"/>
    </row>
    <row r="48" spans="1:5">
      <c r="A48" s="215"/>
      <c r="B48" s="215"/>
      <c r="C48" s="215"/>
      <c r="D48" s="215"/>
      <c r="E48" s="215"/>
    </row>
    <row r="49" spans="1:5">
      <c r="A49" s="215"/>
      <c r="B49" s="215"/>
      <c r="C49" s="215"/>
      <c r="D49" s="215"/>
      <c r="E49" s="215"/>
    </row>
    <row r="50" spans="1:5">
      <c r="A50" s="215"/>
      <c r="B50" s="215"/>
      <c r="C50" s="215"/>
      <c r="D50" s="215"/>
      <c r="E50" s="215"/>
    </row>
    <row r="51" spans="1:5">
      <c r="A51" s="215"/>
      <c r="B51" s="215"/>
      <c r="C51" s="215"/>
      <c r="D51" s="215"/>
      <c r="E51" s="215"/>
    </row>
    <row r="52" spans="1:5">
      <c r="A52" s="215"/>
      <c r="B52" s="215"/>
      <c r="C52" s="215"/>
      <c r="D52" s="215"/>
      <c r="E52" s="215"/>
    </row>
    <row r="53" spans="1:5">
      <c r="A53" s="215"/>
      <c r="B53" s="215"/>
      <c r="C53" s="215"/>
      <c r="D53" s="215"/>
      <c r="E53" s="215"/>
    </row>
    <row r="54" spans="1:5">
      <c r="A54" s="215"/>
      <c r="B54" s="215"/>
      <c r="C54" s="215"/>
      <c r="D54" s="215"/>
      <c r="E54" s="215"/>
    </row>
    <row r="55" spans="1:5">
      <c r="A55" s="215"/>
      <c r="B55" s="215"/>
      <c r="C55" s="215"/>
      <c r="D55" s="215"/>
      <c r="E55" s="215"/>
    </row>
    <row r="56" spans="1:5">
      <c r="A56" s="215"/>
      <c r="B56" s="215"/>
      <c r="C56" s="215"/>
      <c r="D56" s="215"/>
      <c r="E56" s="215"/>
    </row>
    <row r="57" spans="1:5">
      <c r="A57" s="215"/>
      <c r="B57" s="215"/>
      <c r="C57" s="215"/>
      <c r="D57" s="215"/>
      <c r="E57" s="215"/>
    </row>
    <row r="58" spans="1:5">
      <c r="A58" s="215"/>
      <c r="B58" s="215"/>
      <c r="C58" s="215"/>
      <c r="D58" s="215"/>
      <c r="E58" s="215"/>
    </row>
    <row r="59" spans="1:5">
      <c r="A59" s="215"/>
      <c r="B59" s="215"/>
      <c r="C59" s="215"/>
      <c r="D59" s="215"/>
      <c r="E59" s="215"/>
    </row>
    <row r="60" spans="1:5">
      <c r="A60" s="215"/>
      <c r="B60" s="215"/>
      <c r="C60" s="215"/>
      <c r="D60" s="215"/>
      <c r="E60" s="215"/>
    </row>
    <row r="61" spans="1:5">
      <c r="A61" s="215"/>
      <c r="B61" s="215"/>
      <c r="C61" s="215"/>
      <c r="D61" s="215"/>
      <c r="E61" s="215"/>
    </row>
    <row r="62" spans="1:5">
      <c r="A62" s="215"/>
      <c r="B62" s="215"/>
      <c r="C62" s="215"/>
      <c r="D62" s="215"/>
      <c r="E62" s="215"/>
    </row>
    <row r="63" spans="1:5">
      <c r="A63" s="215"/>
      <c r="B63" s="215"/>
      <c r="C63" s="215"/>
      <c r="D63" s="215"/>
      <c r="E63" s="215"/>
    </row>
    <row r="64" spans="1:5">
      <c r="A64" s="215"/>
      <c r="B64" s="215"/>
      <c r="C64" s="215"/>
      <c r="D64" s="215"/>
      <c r="E64" s="215"/>
    </row>
    <row r="65" spans="1:5">
      <c r="A65" s="215"/>
      <c r="B65" s="215"/>
      <c r="C65" s="215"/>
      <c r="D65" s="215"/>
      <c r="E65" s="215"/>
    </row>
    <row r="66" spans="1:5">
      <c r="A66" s="215"/>
      <c r="B66" s="215"/>
      <c r="C66" s="215"/>
      <c r="D66" s="215"/>
      <c r="E66" s="215"/>
    </row>
    <row r="67" spans="1:5">
      <c r="A67" s="215"/>
      <c r="B67" s="215"/>
      <c r="C67" s="215"/>
      <c r="D67" s="215"/>
      <c r="E67" s="215"/>
    </row>
    <row r="68" spans="1:5">
      <c r="A68" s="215"/>
      <c r="B68" s="215"/>
      <c r="C68" s="215"/>
      <c r="D68" s="215"/>
      <c r="E68" s="215"/>
    </row>
    <row r="69" spans="1:5">
      <c r="A69" s="215"/>
      <c r="B69" s="215"/>
      <c r="C69" s="215"/>
      <c r="D69" s="215"/>
      <c r="E69" s="215"/>
    </row>
    <row r="70" spans="1:5">
      <c r="A70" s="215"/>
      <c r="B70" s="215"/>
      <c r="C70" s="215"/>
      <c r="D70" s="215"/>
      <c r="E70" s="215"/>
    </row>
    <row r="71" spans="1:5">
      <c r="A71" s="215"/>
      <c r="B71" s="215"/>
      <c r="C71" s="215"/>
      <c r="D71" s="215"/>
      <c r="E71" s="215"/>
    </row>
    <row r="72" spans="1:5">
      <c r="A72" s="215"/>
      <c r="B72" s="215"/>
      <c r="C72" s="215"/>
      <c r="D72" s="215"/>
      <c r="E72" s="215"/>
    </row>
    <row r="73" spans="1:5">
      <c r="A73" s="215"/>
      <c r="B73" s="215"/>
      <c r="C73" s="215"/>
      <c r="D73" s="215"/>
      <c r="E73" s="215"/>
    </row>
    <row r="74" spans="1:5">
      <c r="A74" s="215"/>
      <c r="B74" s="215"/>
      <c r="C74" s="215"/>
      <c r="D74" s="215"/>
      <c r="E74" s="215"/>
    </row>
    <row r="75" spans="1:5">
      <c r="A75" s="215"/>
      <c r="B75" s="215"/>
      <c r="C75" s="215"/>
      <c r="D75" s="215"/>
      <c r="E75" s="215"/>
    </row>
    <row r="76" spans="1:5">
      <c r="A76" s="215"/>
      <c r="B76" s="215"/>
      <c r="C76" s="215"/>
      <c r="D76" s="215"/>
      <c r="E76" s="215"/>
    </row>
    <row r="77" spans="1:5">
      <c r="A77" s="215"/>
      <c r="B77" s="215"/>
      <c r="C77" s="215"/>
      <c r="D77" s="215"/>
      <c r="E77" s="215"/>
    </row>
    <row r="78" spans="1:5">
      <c r="A78" s="215"/>
      <c r="B78" s="215"/>
      <c r="C78" s="215"/>
      <c r="D78" s="215"/>
      <c r="E78" s="215"/>
    </row>
    <row r="79" spans="1:5">
      <c r="A79" s="215"/>
      <c r="B79" s="215"/>
      <c r="C79" s="215"/>
      <c r="D79" s="215"/>
      <c r="E79" s="215"/>
    </row>
    <row r="80" spans="1:5">
      <c r="A80" s="215"/>
      <c r="B80" s="215"/>
      <c r="C80" s="215"/>
      <c r="D80" s="215"/>
      <c r="E80" s="215"/>
    </row>
    <row r="81" spans="1:5">
      <c r="A81" s="215"/>
      <c r="B81" s="215"/>
      <c r="C81" s="215"/>
      <c r="D81" s="215"/>
      <c r="E81" s="215"/>
    </row>
    <row r="82" spans="1:5">
      <c r="A82" s="215"/>
      <c r="B82" s="215"/>
      <c r="C82" s="215"/>
      <c r="D82" s="215"/>
      <c r="E82" s="215"/>
    </row>
    <row r="83" spans="1:5">
      <c r="A83" s="215"/>
      <c r="B83" s="215"/>
      <c r="C83" s="215"/>
      <c r="D83" s="215"/>
      <c r="E83" s="215"/>
    </row>
    <row r="84" spans="1:5">
      <c r="A84" s="215"/>
      <c r="B84" s="215"/>
      <c r="C84" s="215"/>
      <c r="D84" s="215"/>
      <c r="E84" s="215"/>
    </row>
    <row r="85" spans="1:5">
      <c r="A85" s="215"/>
      <c r="B85" s="215"/>
      <c r="C85" s="215"/>
      <c r="D85" s="215"/>
      <c r="E85" s="215"/>
    </row>
    <row r="86" spans="1:5">
      <c r="A86" s="215"/>
      <c r="B86" s="215"/>
      <c r="C86" s="215"/>
      <c r="D86" s="215"/>
      <c r="E86" s="215"/>
    </row>
    <row r="87" spans="1:5">
      <c r="A87" s="215"/>
      <c r="B87" s="215"/>
      <c r="C87" s="215"/>
      <c r="D87" s="215"/>
      <c r="E87" s="215"/>
    </row>
    <row r="88" spans="1:5">
      <c r="A88" s="215"/>
      <c r="B88" s="215"/>
      <c r="C88" s="215"/>
      <c r="D88" s="215"/>
      <c r="E88" s="215"/>
    </row>
    <row r="89" spans="1:5">
      <c r="A89" s="215"/>
      <c r="B89" s="215"/>
      <c r="C89" s="215"/>
      <c r="D89" s="215"/>
      <c r="E89" s="215"/>
    </row>
    <row r="90" spans="1:5">
      <c r="A90" s="215"/>
      <c r="B90" s="215"/>
      <c r="C90" s="215"/>
      <c r="D90" s="215"/>
      <c r="E90" s="215"/>
    </row>
    <row r="91" spans="1:5">
      <c r="A91" s="215"/>
      <c r="B91" s="215"/>
      <c r="C91" s="215"/>
      <c r="D91" s="215"/>
      <c r="E91" s="215"/>
    </row>
    <row r="92" spans="1:5">
      <c r="A92" s="215"/>
      <c r="B92" s="215"/>
      <c r="C92" s="215"/>
      <c r="D92" s="215"/>
      <c r="E92" s="215"/>
    </row>
    <row r="93" spans="1:5">
      <c r="A93" s="215"/>
      <c r="B93" s="215"/>
      <c r="C93" s="215"/>
      <c r="D93" s="215"/>
      <c r="E93" s="215"/>
    </row>
    <row r="94" spans="1:5">
      <c r="A94" s="215"/>
      <c r="B94" s="215"/>
      <c r="C94" s="215"/>
      <c r="D94" s="215"/>
      <c r="E94" s="215"/>
    </row>
    <row r="95" spans="1:5">
      <c r="A95" s="215"/>
      <c r="B95" s="215"/>
      <c r="C95" s="215"/>
      <c r="D95" s="215"/>
      <c r="E95" s="215"/>
    </row>
    <row r="96" spans="1:5">
      <c r="A96" s="215"/>
      <c r="B96" s="215"/>
      <c r="C96" s="215"/>
      <c r="D96" s="215"/>
      <c r="E96" s="215"/>
    </row>
    <row r="97" spans="1:5">
      <c r="A97" s="215"/>
      <c r="B97" s="215"/>
      <c r="C97" s="215"/>
      <c r="D97" s="215"/>
      <c r="E97" s="215"/>
    </row>
    <row r="98" spans="1:5">
      <c r="A98" s="215"/>
      <c r="B98" s="215"/>
      <c r="C98" s="215"/>
      <c r="D98" s="215"/>
      <c r="E98" s="215"/>
    </row>
    <row r="99" spans="1:5">
      <c r="A99" s="215"/>
      <c r="B99" s="215"/>
      <c r="C99" s="215"/>
      <c r="D99" s="215"/>
      <c r="E99" s="215"/>
    </row>
    <row r="100" spans="1:5">
      <c r="A100" s="215"/>
      <c r="B100" s="215"/>
      <c r="C100" s="215"/>
      <c r="D100" s="215"/>
      <c r="E100" s="215"/>
    </row>
    <row r="101" spans="1:5">
      <c r="A101" s="215"/>
      <c r="B101" s="215"/>
      <c r="C101" s="215"/>
      <c r="D101" s="215"/>
      <c r="E101" s="215"/>
    </row>
    <row r="102" spans="1:5">
      <c r="A102" s="215"/>
      <c r="B102" s="215"/>
      <c r="C102" s="215"/>
      <c r="D102" s="215"/>
      <c r="E102" s="215"/>
    </row>
    <row r="103" spans="1:5">
      <c r="A103" s="215"/>
      <c r="B103" s="215"/>
      <c r="C103" s="215"/>
      <c r="D103" s="215"/>
      <c r="E103" s="215"/>
    </row>
    <row r="104" spans="1:5">
      <c r="A104" s="215"/>
      <c r="B104" s="215"/>
      <c r="C104" s="215"/>
      <c r="D104" s="215"/>
      <c r="E104" s="215"/>
    </row>
    <row r="105" spans="1:5">
      <c r="A105" s="215"/>
      <c r="B105" s="215"/>
      <c r="C105" s="215"/>
      <c r="D105" s="215"/>
      <c r="E105" s="215"/>
    </row>
    <row r="106" spans="1:5">
      <c r="A106" s="215"/>
      <c r="B106" s="215"/>
      <c r="C106" s="215"/>
      <c r="D106" s="215"/>
      <c r="E106" s="215"/>
    </row>
    <row r="107" spans="1:5">
      <c r="A107" s="215"/>
      <c r="B107" s="215"/>
      <c r="C107" s="215"/>
      <c r="D107" s="215"/>
      <c r="E107" s="215"/>
    </row>
    <row r="108" spans="1:5">
      <c r="A108" s="215"/>
      <c r="B108" s="215"/>
      <c r="C108" s="215"/>
      <c r="D108" s="215"/>
      <c r="E108" s="215"/>
    </row>
    <row r="109" spans="1:5">
      <c r="A109" s="215"/>
      <c r="B109" s="215"/>
      <c r="C109" s="215"/>
      <c r="D109" s="215"/>
      <c r="E109" s="215"/>
    </row>
    <row r="110" spans="1:5">
      <c r="A110" s="215"/>
      <c r="B110" s="215"/>
      <c r="C110" s="215"/>
      <c r="D110" s="215"/>
      <c r="E110" s="215"/>
    </row>
    <row r="111" spans="1:5">
      <c r="A111" s="215"/>
      <c r="B111" s="215"/>
      <c r="C111" s="215"/>
      <c r="D111" s="215"/>
      <c r="E111" s="215"/>
    </row>
    <row r="112" spans="1:5">
      <c r="A112" s="215"/>
      <c r="B112" s="215"/>
      <c r="C112" s="215"/>
      <c r="D112" s="215"/>
      <c r="E112" s="215"/>
    </row>
    <row r="113" spans="1:5">
      <c r="A113" s="215"/>
      <c r="B113" s="215"/>
      <c r="C113" s="215"/>
      <c r="D113" s="215"/>
      <c r="E113" s="215"/>
    </row>
    <row r="114" spans="1:5">
      <c r="A114" s="215"/>
      <c r="B114" s="215"/>
      <c r="C114" s="215"/>
      <c r="D114" s="215"/>
      <c r="E114" s="215"/>
    </row>
    <row r="115" spans="1:5">
      <c r="A115" s="215"/>
      <c r="B115" s="215"/>
      <c r="C115" s="215"/>
      <c r="D115" s="215"/>
      <c r="E115" s="215"/>
    </row>
    <row r="116" spans="1:5">
      <c r="A116" s="215"/>
      <c r="B116" s="215"/>
      <c r="C116" s="215"/>
      <c r="D116" s="215"/>
      <c r="E116" s="215"/>
    </row>
    <row r="117" spans="1:5">
      <c r="A117" s="215"/>
      <c r="B117" s="215"/>
      <c r="C117" s="215"/>
      <c r="D117" s="215"/>
      <c r="E117" s="215"/>
    </row>
    <row r="118" spans="1:5">
      <c r="A118" s="215"/>
      <c r="B118" s="215"/>
      <c r="C118" s="215"/>
      <c r="D118" s="215"/>
      <c r="E118" s="215"/>
    </row>
    <row r="119" spans="1:5">
      <c r="A119" s="215"/>
      <c r="B119" s="215"/>
      <c r="C119" s="215"/>
      <c r="D119" s="215"/>
      <c r="E119" s="215"/>
    </row>
    <row r="120" spans="1:5">
      <c r="A120" s="215"/>
      <c r="B120" s="215"/>
      <c r="C120" s="215"/>
      <c r="D120" s="215"/>
      <c r="E120" s="215"/>
    </row>
    <row r="121" spans="1:5">
      <c r="A121" s="215"/>
      <c r="B121" s="215"/>
      <c r="C121" s="215"/>
      <c r="D121" s="215"/>
      <c r="E121" s="215"/>
    </row>
    <row r="122" spans="1:5">
      <c r="A122" s="215"/>
      <c r="B122" s="215"/>
      <c r="C122" s="215"/>
      <c r="D122" s="215"/>
      <c r="E122" s="215"/>
    </row>
    <row r="123" spans="1:5">
      <c r="A123" s="215"/>
      <c r="B123" s="215"/>
      <c r="C123" s="215"/>
      <c r="D123" s="215"/>
      <c r="E123" s="215"/>
    </row>
    <row r="124" spans="1:5">
      <c r="A124" s="215"/>
      <c r="B124" s="215"/>
      <c r="C124" s="215"/>
      <c r="D124" s="215"/>
      <c r="E124" s="215"/>
    </row>
    <row r="125" spans="1:5">
      <c r="A125" s="215"/>
      <c r="B125" s="215"/>
      <c r="C125" s="215"/>
      <c r="D125" s="215"/>
      <c r="E125" s="215"/>
    </row>
    <row r="126" spans="1:5">
      <c r="A126" s="215"/>
      <c r="B126" s="215"/>
      <c r="C126" s="215"/>
      <c r="D126" s="215"/>
      <c r="E126" s="215"/>
    </row>
    <row r="127" spans="1:5">
      <c r="A127" s="215"/>
      <c r="B127" s="215"/>
      <c r="C127" s="215"/>
      <c r="D127" s="215"/>
      <c r="E127" s="215"/>
    </row>
    <row r="128" spans="1:5">
      <c r="A128" s="215"/>
      <c r="B128" s="215"/>
      <c r="C128" s="215"/>
      <c r="D128" s="215"/>
      <c r="E128" s="215"/>
    </row>
    <row r="129" spans="1:5">
      <c r="A129" s="215"/>
      <c r="B129" s="215"/>
      <c r="C129" s="215"/>
      <c r="D129" s="215"/>
      <c r="E129" s="215"/>
    </row>
    <row r="130" spans="1:5">
      <c r="A130" s="215"/>
      <c r="B130" s="215"/>
      <c r="C130" s="215"/>
      <c r="D130" s="215"/>
      <c r="E130" s="215"/>
    </row>
    <row r="131" spans="1:5">
      <c r="A131" s="215"/>
      <c r="B131" s="215"/>
      <c r="C131" s="215"/>
      <c r="D131" s="215"/>
      <c r="E131" s="215"/>
    </row>
    <row r="132" spans="1:5">
      <c r="A132" s="215"/>
      <c r="B132" s="215"/>
      <c r="C132" s="215"/>
      <c r="D132" s="215"/>
      <c r="E132" s="215"/>
    </row>
    <row r="133" spans="1:5">
      <c r="A133" s="215"/>
      <c r="B133" s="215"/>
      <c r="C133" s="215"/>
      <c r="D133" s="215"/>
      <c r="E133" s="215"/>
    </row>
    <row r="134" spans="1:5">
      <c r="A134" s="215"/>
      <c r="B134" s="215"/>
      <c r="C134" s="215"/>
      <c r="D134" s="215"/>
      <c r="E134" s="215"/>
    </row>
    <row r="135" spans="1:5">
      <c r="A135" s="215"/>
      <c r="B135" s="215"/>
      <c r="C135" s="215"/>
      <c r="D135" s="215"/>
      <c r="E135" s="215"/>
    </row>
    <row r="136" spans="1:5">
      <c r="A136" s="215"/>
      <c r="B136" s="215"/>
      <c r="C136" s="215"/>
      <c r="D136" s="215"/>
      <c r="E136" s="215"/>
    </row>
    <row r="137" spans="1:5">
      <c r="A137" s="215"/>
      <c r="B137" s="215"/>
      <c r="C137" s="215"/>
      <c r="D137" s="215"/>
      <c r="E137" s="215"/>
    </row>
    <row r="138" spans="1:5">
      <c r="A138" s="215"/>
      <c r="B138" s="215"/>
      <c r="C138" s="215"/>
      <c r="D138" s="215"/>
      <c r="E138" s="215"/>
    </row>
    <row r="139" spans="1:5">
      <c r="A139" s="215"/>
      <c r="B139" s="215"/>
      <c r="C139" s="215"/>
      <c r="D139" s="215"/>
      <c r="E139" s="215"/>
    </row>
    <row r="140" spans="1:5">
      <c r="A140" s="215"/>
      <c r="B140" s="215"/>
      <c r="C140" s="215"/>
      <c r="D140" s="215"/>
      <c r="E140" s="215"/>
    </row>
    <row r="141" spans="1:5">
      <c r="A141" s="215"/>
      <c r="B141" s="215"/>
      <c r="C141" s="215"/>
      <c r="D141" s="215"/>
      <c r="E141" s="215"/>
    </row>
    <row r="142" spans="1:5">
      <c r="A142" s="215"/>
      <c r="B142" s="215"/>
      <c r="C142" s="215"/>
      <c r="D142" s="215"/>
      <c r="E142" s="215"/>
    </row>
    <row r="143" spans="1:5">
      <c r="A143" s="215"/>
      <c r="B143" s="215"/>
      <c r="C143" s="215"/>
      <c r="D143" s="215"/>
      <c r="E143" s="215"/>
    </row>
    <row r="144" spans="1:5">
      <c r="A144" s="215"/>
      <c r="B144" s="215"/>
      <c r="C144" s="215"/>
      <c r="D144" s="215"/>
      <c r="E144" s="215"/>
    </row>
    <row r="145" spans="1:5">
      <c r="A145" s="215"/>
      <c r="B145" s="215"/>
      <c r="C145" s="215"/>
      <c r="D145" s="215"/>
      <c r="E145" s="215"/>
    </row>
    <row r="146" spans="1:5">
      <c r="A146" s="215"/>
      <c r="B146" s="215"/>
      <c r="C146" s="215"/>
      <c r="D146" s="215"/>
      <c r="E146" s="215"/>
    </row>
    <row r="147" spans="1:5">
      <c r="A147" s="215"/>
      <c r="B147" s="215"/>
      <c r="C147" s="215"/>
      <c r="D147" s="215"/>
      <c r="E147" s="215"/>
    </row>
    <row r="148" spans="1:5">
      <c r="A148" s="215"/>
      <c r="B148" s="215"/>
      <c r="C148" s="215"/>
      <c r="D148" s="215"/>
      <c r="E148" s="215"/>
    </row>
    <row r="149" spans="1:5">
      <c r="A149" s="215"/>
      <c r="B149" s="215"/>
      <c r="C149" s="215"/>
      <c r="D149" s="215"/>
      <c r="E149" s="215"/>
    </row>
    <row r="150" spans="1:5">
      <c r="A150" s="215"/>
      <c r="B150" s="215"/>
      <c r="C150" s="215"/>
      <c r="D150" s="215"/>
      <c r="E150" s="215"/>
    </row>
    <row r="151" spans="1:5">
      <c r="A151" s="215"/>
      <c r="B151" s="215"/>
      <c r="C151" s="215"/>
      <c r="D151" s="215"/>
      <c r="E151" s="215"/>
    </row>
    <row r="152" spans="1:5">
      <c r="A152" s="215"/>
      <c r="B152" s="215"/>
      <c r="C152" s="215"/>
      <c r="D152" s="215"/>
      <c r="E152" s="215"/>
    </row>
    <row r="153" spans="1:5">
      <c r="A153" s="215"/>
      <c r="B153" s="215"/>
      <c r="C153" s="215"/>
      <c r="D153" s="215"/>
      <c r="E153" s="215"/>
    </row>
    <row r="154" spans="1:5">
      <c r="A154" s="215"/>
      <c r="B154" s="215"/>
      <c r="C154" s="215"/>
      <c r="D154" s="215"/>
      <c r="E154" s="215"/>
    </row>
    <row r="155" spans="1:5">
      <c r="A155" s="215"/>
      <c r="B155" s="215"/>
      <c r="C155" s="215"/>
      <c r="D155" s="215"/>
      <c r="E155" s="215"/>
    </row>
    <row r="156" spans="1:5">
      <c r="A156" s="215"/>
      <c r="B156" s="215"/>
      <c r="C156" s="215"/>
      <c r="D156" s="215"/>
      <c r="E156" s="215"/>
    </row>
    <row r="157" spans="1:5">
      <c r="A157" s="215"/>
      <c r="B157" s="215"/>
      <c r="C157" s="215"/>
      <c r="D157" s="215"/>
      <c r="E157" s="215"/>
    </row>
    <row r="158" spans="1:5">
      <c r="A158" s="215"/>
      <c r="B158" s="215"/>
      <c r="C158" s="215"/>
      <c r="D158" s="215"/>
      <c r="E158" s="215"/>
    </row>
    <row r="159" spans="1:5">
      <c r="A159" s="215"/>
      <c r="B159" s="215"/>
      <c r="C159" s="215"/>
      <c r="D159" s="215"/>
      <c r="E159" s="215"/>
    </row>
    <row r="160" spans="1:5">
      <c r="A160" s="215"/>
      <c r="B160" s="215"/>
      <c r="C160" s="215"/>
      <c r="D160" s="215"/>
      <c r="E160" s="215"/>
    </row>
    <row r="161" spans="1:5">
      <c r="A161" s="215"/>
      <c r="B161" s="215"/>
      <c r="C161" s="215"/>
      <c r="D161" s="215"/>
      <c r="E161" s="215"/>
    </row>
    <row r="162" spans="1:5">
      <c r="A162" s="215"/>
      <c r="B162" s="215"/>
      <c r="C162" s="215"/>
      <c r="D162" s="215"/>
      <c r="E162" s="215"/>
    </row>
  </sheetData>
  <mergeCells count="3">
    <mergeCell ref="A1:E1"/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rightToLeft="1" workbookViewId="0">
      <selection sqref="A1:IV65536"/>
    </sheetView>
  </sheetViews>
  <sheetFormatPr defaultRowHeight="12.75"/>
  <cols>
    <col min="1" max="1" width="14.28515625" style="282" customWidth="1"/>
    <col min="2" max="2" width="40" customWidth="1"/>
    <col min="3" max="3" width="13.85546875" customWidth="1"/>
    <col min="4" max="4" width="13.5703125" customWidth="1"/>
  </cols>
  <sheetData>
    <row r="2" spans="1:4" ht="23.25">
      <c r="A2" s="211" t="s">
        <v>292</v>
      </c>
      <c r="B2" s="211"/>
      <c r="C2" s="211"/>
      <c r="D2" s="211"/>
    </row>
    <row r="3" spans="1:4" ht="24" customHeight="1">
      <c r="A3" s="260" t="s">
        <v>293</v>
      </c>
      <c r="B3" s="260"/>
      <c r="C3" s="260"/>
      <c r="D3" s="260"/>
    </row>
    <row r="4" spans="1:4" ht="21" customHeight="1">
      <c r="A4" s="260" t="s">
        <v>294</v>
      </c>
      <c r="B4" s="260"/>
      <c r="C4" s="260"/>
      <c r="D4" s="260"/>
    </row>
    <row r="5" spans="1:4" ht="21.75">
      <c r="A5" s="70"/>
      <c r="B5" s="215"/>
      <c r="C5" s="215"/>
      <c r="D5" s="261" t="s">
        <v>98</v>
      </c>
    </row>
    <row r="6" spans="1:4" s="1" customFormat="1" ht="18.75" customHeight="1">
      <c r="A6" s="96" t="s">
        <v>172</v>
      </c>
      <c r="B6" s="180"/>
      <c r="C6" s="98" t="s">
        <v>88</v>
      </c>
      <c r="D6" s="182"/>
    </row>
    <row r="7" spans="1:4" s="1" customFormat="1" ht="18.75" customHeight="1">
      <c r="A7" s="99" t="s">
        <v>57</v>
      </c>
      <c r="B7" s="100" t="s">
        <v>3</v>
      </c>
      <c r="C7" s="101" t="s">
        <v>4</v>
      </c>
      <c r="D7" s="101" t="s">
        <v>2</v>
      </c>
    </row>
    <row r="8" spans="1:4" s="1" customFormat="1" ht="18.75" customHeight="1">
      <c r="A8" s="102">
        <v>2010</v>
      </c>
      <c r="B8" s="186"/>
      <c r="C8" s="104"/>
      <c r="D8" s="104"/>
    </row>
    <row r="9" spans="1:4" ht="23.25">
      <c r="A9" s="262"/>
      <c r="B9" s="189" t="s">
        <v>283</v>
      </c>
      <c r="C9" s="263"/>
      <c r="D9" s="262"/>
    </row>
    <row r="10" spans="1:4" ht="20.25" customHeight="1">
      <c r="A10" s="237">
        <v>1362530</v>
      </c>
      <c r="B10" s="264" t="s">
        <v>295</v>
      </c>
      <c r="C10" s="265">
        <v>1750000</v>
      </c>
      <c r="D10" s="237">
        <v>1344765</v>
      </c>
    </row>
    <row r="11" spans="1:4" ht="20.25" customHeight="1">
      <c r="A11" s="237">
        <v>23624188</v>
      </c>
      <c r="B11" s="266" t="s">
        <v>296</v>
      </c>
      <c r="C11" s="265">
        <v>46250000</v>
      </c>
      <c r="D11" s="237">
        <v>15364453</v>
      </c>
    </row>
    <row r="12" spans="1:4" ht="20.25" customHeight="1">
      <c r="A12" s="237">
        <v>4875156</v>
      </c>
      <c r="B12" s="266" t="s">
        <v>297</v>
      </c>
      <c r="C12" s="267">
        <v>0</v>
      </c>
      <c r="D12" s="237">
        <v>906572</v>
      </c>
    </row>
    <row r="13" spans="1:4" ht="23.25">
      <c r="A13" s="268">
        <f>SUM(A10:A12)</f>
        <v>29861874</v>
      </c>
      <c r="B13" s="269" t="s">
        <v>286</v>
      </c>
      <c r="C13" s="270">
        <f>SUM(C10:C12)</f>
        <v>48000000</v>
      </c>
      <c r="D13" s="270">
        <f>SUM(D10:D12)</f>
        <v>17615790</v>
      </c>
    </row>
    <row r="14" spans="1:4" ht="23.25">
      <c r="A14" s="240"/>
      <c r="B14" s="271" t="s">
        <v>287</v>
      </c>
      <c r="C14" s="272"/>
      <c r="D14" s="240"/>
    </row>
    <row r="15" spans="1:4" ht="23.25">
      <c r="A15" s="240"/>
      <c r="B15" s="271" t="s">
        <v>298</v>
      </c>
      <c r="C15" s="272"/>
      <c r="D15" s="240"/>
    </row>
    <row r="16" spans="1:4" ht="20.25" customHeight="1">
      <c r="A16" s="237">
        <v>15116597</v>
      </c>
      <c r="B16" s="273" t="s">
        <v>299</v>
      </c>
      <c r="C16" s="265">
        <v>16000000</v>
      </c>
      <c r="D16" s="237">
        <v>7523519</v>
      </c>
    </row>
    <row r="17" spans="1:4" ht="23.25">
      <c r="A17" s="274">
        <f>SUM(A16:A16)</f>
        <v>15116597</v>
      </c>
      <c r="B17" s="275" t="s">
        <v>300</v>
      </c>
      <c r="C17" s="276">
        <f>SUM(C16:C16)</f>
        <v>16000000</v>
      </c>
      <c r="D17" s="274">
        <f>SUM(D16:D16)</f>
        <v>7523519</v>
      </c>
    </row>
    <row r="18" spans="1:4" ht="23.25">
      <c r="A18" s="277"/>
      <c r="B18" s="189" t="s">
        <v>301</v>
      </c>
      <c r="C18" s="278"/>
      <c r="D18" s="277"/>
    </row>
    <row r="19" spans="1:4" ht="23.25">
      <c r="A19" s="265">
        <v>7265000</v>
      </c>
      <c r="B19" s="273" t="s">
        <v>302</v>
      </c>
      <c r="C19" s="267" t="s">
        <v>54</v>
      </c>
      <c r="D19" s="265">
        <v>31750000</v>
      </c>
    </row>
    <row r="20" spans="1:4" ht="23.25">
      <c r="A20" s="248">
        <f>SUM(A19:A19)</f>
        <v>7265000</v>
      </c>
      <c r="B20" s="269" t="s">
        <v>303</v>
      </c>
      <c r="C20" s="267">
        <f>SUM(C19:C19)</f>
        <v>0</v>
      </c>
      <c r="D20" s="248">
        <f>SUM(D19:D19)</f>
        <v>31750000</v>
      </c>
    </row>
    <row r="21" spans="1:4" ht="23.25">
      <c r="A21" s="248">
        <f>SUM(A17+A20)</f>
        <v>22381597</v>
      </c>
      <c r="B21" s="269" t="s">
        <v>290</v>
      </c>
      <c r="C21" s="248">
        <f>SUM(C17+C20)</f>
        <v>16000000</v>
      </c>
      <c r="D21" s="248">
        <f>SUM(D17+D20)</f>
        <v>39273519</v>
      </c>
    </row>
    <row r="22" spans="1:4" ht="23.25">
      <c r="A22" s="279"/>
      <c r="B22" s="280"/>
      <c r="C22" s="281"/>
      <c r="D22" s="281"/>
    </row>
    <row r="35" spans="1:4">
      <c r="A35" s="283" t="s">
        <v>304</v>
      </c>
      <c r="B35" s="284"/>
      <c r="C35" s="284"/>
      <c r="D35" s="284"/>
    </row>
    <row r="47" spans="1:4" ht="17.25" customHeight="1">
      <c r="B47" s="70"/>
    </row>
  </sheetData>
  <mergeCells count="6">
    <mergeCell ref="A2:D2"/>
    <mergeCell ref="A3:D3"/>
    <mergeCell ref="A4:D4"/>
    <mergeCell ref="C7:C8"/>
    <mergeCell ref="D7:D8"/>
    <mergeCell ref="A35:D3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7"/>
  <sheetViews>
    <sheetView rightToLeft="1" workbookViewId="0">
      <selection sqref="A1:IV65536"/>
    </sheetView>
  </sheetViews>
  <sheetFormatPr defaultRowHeight="12.75"/>
  <cols>
    <col min="1" max="1" width="14.7109375" customWidth="1"/>
    <col min="2" max="2" width="43.85546875" customWidth="1"/>
    <col min="3" max="4" width="14.7109375" customWidth="1"/>
  </cols>
  <sheetData>
    <row r="2" spans="1:4" s="1" customFormat="1" ht="15" customHeight="1">
      <c r="A2" s="91" t="s">
        <v>305</v>
      </c>
      <c r="B2" s="91"/>
      <c r="C2" s="91"/>
      <c r="D2" s="91"/>
    </row>
    <row r="3" spans="1:4" s="1" customFormat="1" ht="21" customHeight="1">
      <c r="A3" s="92" t="s">
        <v>306</v>
      </c>
      <c r="B3" s="4"/>
      <c r="C3" s="4"/>
      <c r="D3" s="4"/>
    </row>
    <row r="4" spans="1:4" s="1" customFormat="1" ht="19.5" customHeight="1">
      <c r="A4" s="92" t="s">
        <v>307</v>
      </c>
      <c r="B4" s="4"/>
      <c r="C4" s="4"/>
      <c r="D4" s="4"/>
    </row>
    <row r="5" spans="1:4" s="1" customFormat="1" ht="15.75" customHeight="1">
      <c r="A5" s="285"/>
      <c r="B5" s="94"/>
      <c r="C5" s="94"/>
      <c r="D5" s="10" t="s">
        <v>98</v>
      </c>
    </row>
    <row r="6" spans="1:4" s="1" customFormat="1" ht="18.75" customHeight="1">
      <c r="A6" s="96" t="s">
        <v>2</v>
      </c>
      <c r="B6" s="97"/>
      <c r="C6" s="286" t="s">
        <v>88</v>
      </c>
      <c r="D6" s="48"/>
    </row>
    <row r="7" spans="1:4" s="1" customFormat="1" ht="16.5" customHeight="1">
      <c r="A7" s="99" t="s">
        <v>57</v>
      </c>
      <c r="B7" s="100" t="s">
        <v>3</v>
      </c>
      <c r="C7" s="101" t="s">
        <v>4</v>
      </c>
      <c r="D7" s="101" t="s">
        <v>2</v>
      </c>
    </row>
    <row r="8" spans="1:4" s="1" customFormat="1" ht="15" customHeight="1">
      <c r="A8" s="102">
        <v>2010</v>
      </c>
      <c r="B8" s="287"/>
      <c r="C8" s="104"/>
      <c r="D8" s="104"/>
    </row>
    <row r="9" spans="1:4" s="1" customFormat="1" ht="21" customHeight="1">
      <c r="A9" s="105">
        <v>160254260</v>
      </c>
      <c r="B9" s="288" t="s">
        <v>99</v>
      </c>
      <c r="C9" s="289">
        <v>101281000</v>
      </c>
      <c r="D9" s="105">
        <v>175508360</v>
      </c>
    </row>
    <row r="10" spans="1:4" s="1" customFormat="1" ht="21" customHeight="1">
      <c r="A10" s="109">
        <v>2829520</v>
      </c>
      <c r="B10" s="110" t="s">
        <v>100</v>
      </c>
      <c r="C10" s="290">
        <v>2167000</v>
      </c>
      <c r="D10" s="109">
        <v>2418438</v>
      </c>
    </row>
    <row r="11" spans="1:4" s="1" customFormat="1" ht="21" customHeight="1">
      <c r="A11" s="109">
        <v>420203</v>
      </c>
      <c r="B11" s="110" t="s">
        <v>101</v>
      </c>
      <c r="C11" s="290">
        <v>533000</v>
      </c>
      <c r="D11" s="109">
        <v>11194</v>
      </c>
    </row>
    <row r="12" spans="1:4" s="1" customFormat="1" ht="21" customHeight="1">
      <c r="A12" s="109">
        <v>1753058</v>
      </c>
      <c r="B12" s="110" t="s">
        <v>177</v>
      </c>
      <c r="C12" s="290">
        <v>1196000</v>
      </c>
      <c r="D12" s="109">
        <v>1363624</v>
      </c>
    </row>
    <row r="13" spans="1:4" s="1" customFormat="1" ht="21" customHeight="1">
      <c r="A13" s="109">
        <v>3002479</v>
      </c>
      <c r="B13" s="110" t="s">
        <v>102</v>
      </c>
      <c r="C13" s="290">
        <v>2170000</v>
      </c>
      <c r="D13" s="109">
        <v>2396590</v>
      </c>
    </row>
    <row r="14" spans="1:4" s="1" customFormat="1" ht="21" customHeight="1">
      <c r="A14" s="109">
        <v>14525786</v>
      </c>
      <c r="B14" s="110" t="s">
        <v>103</v>
      </c>
      <c r="C14" s="290">
        <v>12227000</v>
      </c>
      <c r="D14" s="109">
        <v>14614660</v>
      </c>
    </row>
    <row r="15" spans="1:4" s="1" customFormat="1" ht="21" customHeight="1">
      <c r="A15" s="109">
        <v>45109744</v>
      </c>
      <c r="B15" s="110" t="s">
        <v>104</v>
      </c>
      <c r="C15" s="290">
        <v>42976000</v>
      </c>
      <c r="D15" s="109">
        <v>49492914</v>
      </c>
    </row>
    <row r="16" spans="1:4" s="1" customFormat="1" ht="21" customHeight="1">
      <c r="A16" s="109">
        <v>24692650</v>
      </c>
      <c r="B16" s="110" t="s">
        <v>105</v>
      </c>
      <c r="C16" s="290">
        <v>22800000</v>
      </c>
      <c r="D16" s="109">
        <v>27583526</v>
      </c>
    </row>
    <row r="17" spans="1:4" s="1" customFormat="1" ht="21" customHeight="1">
      <c r="A17" s="109">
        <v>30231861</v>
      </c>
      <c r="B17" s="110" t="s">
        <v>106</v>
      </c>
      <c r="C17" s="290">
        <v>21603000</v>
      </c>
      <c r="D17" s="109">
        <v>29714735</v>
      </c>
    </row>
    <row r="18" spans="1:4" s="1" customFormat="1" ht="21" customHeight="1">
      <c r="A18" s="109">
        <v>11350716</v>
      </c>
      <c r="B18" s="110" t="s">
        <v>107</v>
      </c>
      <c r="C18" s="290">
        <v>10529000</v>
      </c>
      <c r="D18" s="109">
        <v>12162277</v>
      </c>
    </row>
    <row r="19" spans="1:4" s="1" customFormat="1" ht="21" customHeight="1">
      <c r="A19" s="109">
        <v>3058792</v>
      </c>
      <c r="B19" s="110" t="s">
        <v>108</v>
      </c>
      <c r="C19" s="290">
        <v>2970000</v>
      </c>
      <c r="D19" s="109">
        <v>3244297</v>
      </c>
    </row>
    <row r="20" spans="1:4" s="1" customFormat="1" ht="21" customHeight="1">
      <c r="A20" s="109"/>
      <c r="B20" s="110" t="s">
        <v>109</v>
      </c>
      <c r="C20" s="290"/>
      <c r="D20" s="109"/>
    </row>
    <row r="21" spans="1:4" s="1" customFormat="1" ht="21" customHeight="1">
      <c r="A21" s="109">
        <v>24541569</v>
      </c>
      <c r="B21" s="110" t="s">
        <v>110</v>
      </c>
      <c r="C21" s="290">
        <v>22882000</v>
      </c>
      <c r="D21" s="109">
        <v>25937157</v>
      </c>
    </row>
    <row r="22" spans="1:4" s="1" customFormat="1" ht="21" customHeight="1">
      <c r="A22" s="109">
        <v>8658306</v>
      </c>
      <c r="B22" s="110" t="s">
        <v>111</v>
      </c>
      <c r="C22" s="290">
        <v>8138000</v>
      </c>
      <c r="D22" s="109">
        <v>9404261</v>
      </c>
    </row>
    <row r="23" spans="1:4" s="1" customFormat="1" ht="21" customHeight="1">
      <c r="A23" s="109">
        <v>28821399</v>
      </c>
      <c r="B23" s="110" t="s">
        <v>112</v>
      </c>
      <c r="C23" s="290">
        <v>26478000</v>
      </c>
      <c r="D23" s="109">
        <v>37780510</v>
      </c>
    </row>
    <row r="24" spans="1:4" s="1" customFormat="1" ht="21" customHeight="1">
      <c r="A24" s="109">
        <v>341536482</v>
      </c>
      <c r="B24" s="110" t="s">
        <v>113</v>
      </c>
      <c r="C24" s="290">
        <v>340812000</v>
      </c>
      <c r="D24" s="109">
        <v>377059433</v>
      </c>
    </row>
    <row r="25" spans="1:4" s="1" customFormat="1" ht="21" customHeight="1">
      <c r="A25" s="109">
        <v>669479692</v>
      </c>
      <c r="B25" s="110" t="s">
        <v>114</v>
      </c>
      <c r="C25" s="290">
        <v>657557000</v>
      </c>
      <c r="D25" s="109">
        <v>737284832</v>
      </c>
    </row>
    <row r="26" spans="1:4" s="1" customFormat="1" ht="21" customHeight="1">
      <c r="A26" s="109">
        <v>55261056</v>
      </c>
      <c r="B26" s="110" t="s">
        <v>115</v>
      </c>
      <c r="C26" s="290">
        <v>52792000</v>
      </c>
      <c r="D26" s="109">
        <v>104197528</v>
      </c>
    </row>
    <row r="27" spans="1:4" s="1" customFormat="1" ht="21" customHeight="1">
      <c r="A27" s="109">
        <v>5772176</v>
      </c>
      <c r="B27" s="110" t="s">
        <v>213</v>
      </c>
      <c r="C27" s="290">
        <v>5388000</v>
      </c>
      <c r="D27" s="109">
        <v>8091743</v>
      </c>
    </row>
    <row r="28" spans="1:4" s="1" customFormat="1" ht="21" customHeight="1">
      <c r="A28" s="109">
        <v>25156773</v>
      </c>
      <c r="B28" s="110" t="s">
        <v>308</v>
      </c>
      <c r="C28" s="290">
        <v>24647000</v>
      </c>
      <c r="D28" s="109">
        <v>27584254</v>
      </c>
    </row>
    <row r="29" spans="1:4" s="1" customFormat="1" ht="21" customHeight="1">
      <c r="A29" s="109">
        <v>24691518</v>
      </c>
      <c r="B29" s="110" t="s">
        <v>309</v>
      </c>
      <c r="C29" s="290">
        <v>23548000</v>
      </c>
      <c r="D29" s="109">
        <v>26664026</v>
      </c>
    </row>
    <row r="30" spans="1:4" s="1" customFormat="1" ht="21" customHeight="1">
      <c r="A30" s="109">
        <v>64149692</v>
      </c>
      <c r="B30" s="110" t="s">
        <v>310</v>
      </c>
      <c r="C30" s="290">
        <v>51020000</v>
      </c>
      <c r="D30" s="109">
        <v>68699399</v>
      </c>
    </row>
    <row r="31" spans="1:4" s="1" customFormat="1" ht="21" customHeight="1">
      <c r="A31" s="109">
        <v>30249110</v>
      </c>
      <c r="B31" s="110" t="s">
        <v>120</v>
      </c>
      <c r="C31" s="290">
        <v>433000</v>
      </c>
      <c r="D31" s="109">
        <v>13442399</v>
      </c>
    </row>
    <row r="32" spans="1:4" s="1" customFormat="1" ht="21" customHeight="1">
      <c r="A32" s="109">
        <v>56739592</v>
      </c>
      <c r="B32" s="110" t="s">
        <v>121</v>
      </c>
      <c r="C32" s="290">
        <v>48595000</v>
      </c>
      <c r="D32" s="109">
        <v>61850676</v>
      </c>
    </row>
    <row r="33" spans="1:4" s="1" customFormat="1" ht="21" customHeight="1">
      <c r="A33" s="109">
        <v>2636035</v>
      </c>
      <c r="B33" s="110" t="s">
        <v>122</v>
      </c>
      <c r="C33" s="290">
        <v>2443000</v>
      </c>
      <c r="D33" s="109">
        <v>2851095</v>
      </c>
    </row>
    <row r="34" spans="1:4" s="1" customFormat="1" ht="21" customHeight="1">
      <c r="A34" s="109">
        <v>1224460</v>
      </c>
      <c r="B34" s="61" t="s">
        <v>175</v>
      </c>
      <c r="C34" s="290">
        <v>1161000</v>
      </c>
      <c r="D34" s="109">
        <v>1450665</v>
      </c>
    </row>
    <row r="35" spans="1:4" s="1" customFormat="1" ht="21" customHeight="1">
      <c r="A35" s="109">
        <v>134056</v>
      </c>
      <c r="B35" s="110" t="s">
        <v>311</v>
      </c>
      <c r="C35" s="290">
        <v>213000</v>
      </c>
      <c r="D35" s="109">
        <v>220538</v>
      </c>
    </row>
    <row r="36" spans="1:4" s="1" customFormat="1" ht="21" customHeight="1">
      <c r="A36" s="109">
        <v>3924781</v>
      </c>
      <c r="B36" s="110" t="s">
        <v>125</v>
      </c>
      <c r="C36" s="290">
        <v>3982000</v>
      </c>
      <c r="D36" s="109">
        <v>4404569</v>
      </c>
    </row>
    <row r="37" spans="1:4" s="1" customFormat="1" ht="21" customHeight="1">
      <c r="A37" s="120">
        <v>4536691</v>
      </c>
      <c r="B37" s="291" t="s">
        <v>312</v>
      </c>
      <c r="C37" s="292">
        <v>4151000</v>
      </c>
      <c r="D37" s="120">
        <v>4752371</v>
      </c>
    </row>
    <row r="38" spans="1:4" s="1" customFormat="1" ht="15" customHeight="1">
      <c r="A38" s="293"/>
      <c r="B38" s="293"/>
      <c r="C38" s="293"/>
      <c r="D38" s="293"/>
    </row>
    <row r="39" spans="1:4" s="1" customFormat="1" ht="15" customHeight="1">
      <c r="A39"/>
      <c r="B39"/>
      <c r="C39"/>
      <c r="D39"/>
    </row>
    <row r="40" spans="1:4" s="1" customFormat="1" ht="15" customHeight="1">
      <c r="A40"/>
      <c r="B40"/>
      <c r="C40"/>
      <c r="D40"/>
    </row>
    <row r="41" spans="1:4" s="1" customFormat="1" ht="15" customHeight="1">
      <c r="A41" s="294" t="s">
        <v>313</v>
      </c>
      <c r="B41" s="294"/>
      <c r="C41" s="294"/>
      <c r="D41" s="294"/>
    </row>
    <row r="42" spans="1:4" s="1" customFormat="1" ht="15" customHeight="1">
      <c r="A42"/>
      <c r="B42"/>
      <c r="C42"/>
      <c r="D42"/>
    </row>
    <row r="43" spans="1:4" s="1" customFormat="1" ht="15" customHeight="1">
      <c r="A43"/>
      <c r="B43"/>
      <c r="C43"/>
      <c r="D43"/>
    </row>
    <row r="44" spans="1:4" s="1" customFormat="1" ht="15" customHeight="1">
      <c r="A44"/>
      <c r="B44"/>
      <c r="C44"/>
      <c r="D44"/>
    </row>
    <row r="45" spans="1:4" ht="21" customHeight="1">
      <c r="A45" s="91" t="s">
        <v>314</v>
      </c>
      <c r="B45" s="91"/>
      <c r="C45" s="91"/>
      <c r="D45" s="91"/>
    </row>
    <row r="46" spans="1:4" ht="21.75" customHeight="1">
      <c r="A46" s="92" t="s">
        <v>306</v>
      </c>
      <c r="B46" s="4"/>
      <c r="C46" s="4"/>
      <c r="D46" s="4"/>
    </row>
    <row r="47" spans="1:4" ht="19.5" customHeight="1">
      <c r="A47" s="92" t="s">
        <v>315</v>
      </c>
      <c r="B47" s="4"/>
      <c r="C47" s="4"/>
      <c r="D47" s="4"/>
    </row>
    <row r="48" spans="1:4" ht="20.25" customHeight="1">
      <c r="A48" s="285"/>
      <c r="B48" s="94"/>
      <c r="C48" s="94"/>
      <c r="D48" s="10" t="s">
        <v>98</v>
      </c>
    </row>
    <row r="49" spans="1:4" ht="19.5" customHeight="1">
      <c r="A49" s="96" t="s">
        <v>2</v>
      </c>
      <c r="B49" s="97"/>
      <c r="C49" s="286" t="s">
        <v>88</v>
      </c>
      <c r="D49" s="48"/>
    </row>
    <row r="50" spans="1:4" ht="20.25" customHeight="1">
      <c r="A50" s="99" t="s">
        <v>57</v>
      </c>
      <c r="B50" s="100" t="s">
        <v>3</v>
      </c>
      <c r="C50" s="101" t="s">
        <v>4</v>
      </c>
      <c r="D50" s="101" t="s">
        <v>172</v>
      </c>
    </row>
    <row r="51" spans="1:4" ht="21" customHeight="1">
      <c r="A51" s="126">
        <v>2010</v>
      </c>
      <c r="B51" s="295"/>
      <c r="C51" s="104"/>
      <c r="D51" s="104"/>
    </row>
    <row r="52" spans="1:4" ht="18.75" customHeight="1">
      <c r="A52" s="109">
        <v>1670555</v>
      </c>
      <c r="B52" s="110" t="s">
        <v>127</v>
      </c>
      <c r="C52" s="290">
        <v>1180000</v>
      </c>
      <c r="D52" s="109">
        <v>2569851</v>
      </c>
    </row>
    <row r="53" spans="1:4" ht="18.75" customHeight="1">
      <c r="A53" s="109">
        <v>141658182</v>
      </c>
      <c r="B53" s="203" t="s">
        <v>128</v>
      </c>
      <c r="C53" s="290">
        <v>139628000</v>
      </c>
      <c r="D53" s="109">
        <v>155673779</v>
      </c>
    </row>
    <row r="54" spans="1:4" ht="18.75" customHeight="1">
      <c r="A54" s="109">
        <v>10633160</v>
      </c>
      <c r="B54" s="110" t="s">
        <v>316</v>
      </c>
      <c r="C54" s="290">
        <v>12688000</v>
      </c>
      <c r="D54" s="109">
        <v>18160769</v>
      </c>
    </row>
    <row r="55" spans="1:4" ht="18.75" customHeight="1">
      <c r="A55" s="109">
        <v>91300278</v>
      </c>
      <c r="B55" s="110" t="s">
        <v>317</v>
      </c>
      <c r="C55" s="290">
        <v>40265000</v>
      </c>
      <c r="D55" s="109">
        <v>72380386</v>
      </c>
    </row>
    <row r="56" spans="1:4" ht="18.75" customHeight="1">
      <c r="A56" s="109">
        <v>14406487</v>
      </c>
      <c r="B56" s="110" t="s">
        <v>131</v>
      </c>
      <c r="C56" s="290">
        <v>12833000</v>
      </c>
      <c r="D56" s="109">
        <v>22665757</v>
      </c>
    </row>
    <row r="57" spans="1:4" ht="18.75" customHeight="1">
      <c r="A57" s="109">
        <v>904030</v>
      </c>
      <c r="B57" s="110" t="s">
        <v>132</v>
      </c>
      <c r="C57" s="290">
        <v>599000</v>
      </c>
      <c r="D57" s="109">
        <v>1022052</v>
      </c>
    </row>
    <row r="58" spans="1:4" ht="21" customHeight="1">
      <c r="A58" s="109">
        <v>45041055</v>
      </c>
      <c r="B58" s="110" t="s">
        <v>191</v>
      </c>
      <c r="C58" s="290">
        <v>39131000</v>
      </c>
      <c r="D58" s="109">
        <v>46721152</v>
      </c>
    </row>
    <row r="59" spans="1:4" ht="21" customHeight="1">
      <c r="A59" s="109">
        <v>113000000</v>
      </c>
      <c r="B59" s="61" t="s">
        <v>318</v>
      </c>
      <c r="C59" s="290">
        <v>111000000</v>
      </c>
      <c r="D59" s="109">
        <v>157872567</v>
      </c>
    </row>
    <row r="60" spans="1:4" ht="21" customHeight="1">
      <c r="A60" s="109">
        <v>10958312</v>
      </c>
      <c r="B60" s="61" t="s">
        <v>319</v>
      </c>
      <c r="C60" s="296">
        <v>12200000</v>
      </c>
      <c r="D60" s="109">
        <v>15691581</v>
      </c>
    </row>
    <row r="61" spans="1:4" ht="21" customHeight="1">
      <c r="A61" s="109">
        <v>31187073</v>
      </c>
      <c r="B61" s="61" t="s">
        <v>139</v>
      </c>
      <c r="C61" s="296">
        <v>24368000</v>
      </c>
      <c r="D61" s="109">
        <v>35550031</v>
      </c>
    </row>
    <row r="62" spans="1:4" ht="21" customHeight="1">
      <c r="A62" s="109">
        <v>3545242</v>
      </c>
      <c r="B62" s="61" t="s">
        <v>140</v>
      </c>
      <c r="C62" s="113">
        <v>3521000</v>
      </c>
      <c r="D62" s="109">
        <v>4809517</v>
      </c>
    </row>
    <row r="63" spans="1:4" ht="21" customHeight="1">
      <c r="A63" s="109">
        <v>5591743</v>
      </c>
      <c r="B63" s="61" t="s">
        <v>320</v>
      </c>
      <c r="C63" s="113">
        <v>5402000</v>
      </c>
      <c r="D63" s="109">
        <v>6398257</v>
      </c>
    </row>
    <row r="64" spans="1:4" ht="17.25" customHeight="1">
      <c r="A64" s="109">
        <v>8594191</v>
      </c>
      <c r="B64" s="61" t="s">
        <v>142</v>
      </c>
      <c r="C64" s="113">
        <v>8164000</v>
      </c>
      <c r="D64" s="109">
        <v>11456359</v>
      </c>
    </row>
    <row r="65" spans="1:4" ht="17.25" customHeight="1">
      <c r="A65" s="109">
        <v>4663631</v>
      </c>
      <c r="B65" s="61" t="s">
        <v>144</v>
      </c>
      <c r="C65" s="113">
        <v>4363000</v>
      </c>
      <c r="D65" s="109">
        <v>6480226</v>
      </c>
    </row>
    <row r="66" spans="1:4" ht="17.25" customHeight="1">
      <c r="A66" s="109">
        <v>232614457</v>
      </c>
      <c r="B66" s="61" t="s">
        <v>321</v>
      </c>
      <c r="C66" s="113">
        <v>181161000</v>
      </c>
      <c r="D66" s="109">
        <v>231416514</v>
      </c>
    </row>
    <row r="67" spans="1:4" ht="17.25" customHeight="1">
      <c r="A67" s="109">
        <v>6014421</v>
      </c>
      <c r="B67" s="61" t="s">
        <v>145</v>
      </c>
      <c r="C67" s="113">
        <v>4549000</v>
      </c>
      <c r="D67" s="109">
        <v>5898000</v>
      </c>
    </row>
    <row r="68" spans="1:4" ht="17.25" customHeight="1">
      <c r="A68" s="109">
        <v>138599</v>
      </c>
      <c r="B68" s="61" t="s">
        <v>322</v>
      </c>
      <c r="C68" s="113">
        <v>1468000</v>
      </c>
      <c r="D68" s="109">
        <v>2274246</v>
      </c>
    </row>
    <row r="69" spans="1:4" ht="17.25" customHeight="1">
      <c r="A69" s="109">
        <v>2669433</v>
      </c>
      <c r="B69" s="61" t="s">
        <v>323</v>
      </c>
      <c r="C69" s="113">
        <v>2304000</v>
      </c>
      <c r="D69" s="109">
        <v>3627341</v>
      </c>
    </row>
    <row r="70" spans="1:4" ht="17.25" customHeight="1">
      <c r="A70" s="109">
        <v>4535836</v>
      </c>
      <c r="B70" s="61" t="s">
        <v>324</v>
      </c>
      <c r="C70" s="112" t="s">
        <v>54</v>
      </c>
      <c r="D70" s="109">
        <v>7840352</v>
      </c>
    </row>
    <row r="71" spans="1:4" ht="17.25" customHeight="1">
      <c r="A71" s="109">
        <v>215664</v>
      </c>
      <c r="B71" s="61" t="s">
        <v>194</v>
      </c>
      <c r="C71" s="113">
        <v>224000</v>
      </c>
      <c r="D71" s="109">
        <v>183969</v>
      </c>
    </row>
    <row r="72" spans="1:4" ht="17.25" customHeight="1">
      <c r="A72" s="109">
        <v>12270</v>
      </c>
      <c r="B72" s="61" t="s">
        <v>325</v>
      </c>
      <c r="C72" s="112" t="s">
        <v>54</v>
      </c>
      <c r="D72" s="109">
        <v>19836</v>
      </c>
    </row>
    <row r="73" spans="1:4" ht="17.25" customHeight="1">
      <c r="A73" s="109">
        <v>79627103</v>
      </c>
      <c r="B73" s="61" t="s">
        <v>149</v>
      </c>
      <c r="C73" s="113">
        <v>79717000</v>
      </c>
      <c r="D73" s="109">
        <v>164945669</v>
      </c>
    </row>
    <row r="74" spans="1:4" ht="17.25" customHeight="1">
      <c r="A74" s="109">
        <v>1256457</v>
      </c>
      <c r="B74" s="61" t="s">
        <v>150</v>
      </c>
      <c r="C74" s="113">
        <v>1384000</v>
      </c>
      <c r="D74" s="109">
        <v>1937778</v>
      </c>
    </row>
    <row r="75" spans="1:4" ht="17.25" customHeight="1">
      <c r="A75" s="109">
        <v>7511715</v>
      </c>
      <c r="B75" s="61" t="s">
        <v>151</v>
      </c>
      <c r="C75" s="113">
        <v>6880000</v>
      </c>
      <c r="D75" s="109">
        <v>8445696</v>
      </c>
    </row>
    <row r="76" spans="1:4" ht="17.25" customHeight="1">
      <c r="A76" s="109">
        <v>269821</v>
      </c>
      <c r="B76" s="61" t="s">
        <v>326</v>
      </c>
      <c r="C76" s="112" t="s">
        <v>54</v>
      </c>
      <c r="D76" s="109">
        <v>15883005</v>
      </c>
    </row>
    <row r="77" spans="1:4" ht="17.25" customHeight="1">
      <c r="A77" s="109">
        <v>143605804</v>
      </c>
      <c r="B77" s="61" t="s">
        <v>208</v>
      </c>
      <c r="C77" s="111">
        <v>93470000</v>
      </c>
      <c r="D77" s="112">
        <v>146861556</v>
      </c>
    </row>
    <row r="78" spans="1:4" ht="17.25" customHeight="1">
      <c r="A78" s="109">
        <v>7131334</v>
      </c>
      <c r="B78" s="110" t="s">
        <v>327</v>
      </c>
      <c r="C78" s="296">
        <v>5849000</v>
      </c>
      <c r="D78" s="109">
        <v>5900707</v>
      </c>
    </row>
    <row r="79" spans="1:4" ht="17.25" customHeight="1">
      <c r="A79" s="112" t="s">
        <v>54</v>
      </c>
      <c r="B79" s="110" t="s">
        <v>328</v>
      </c>
      <c r="C79" s="111" t="s">
        <v>54</v>
      </c>
      <c r="D79" s="109">
        <v>200000000</v>
      </c>
    </row>
    <row r="80" spans="1:4" ht="17.25" customHeight="1">
      <c r="A80" s="112" t="s">
        <v>54</v>
      </c>
      <c r="B80" s="110" t="s">
        <v>329</v>
      </c>
      <c r="C80" s="111" t="s">
        <v>54</v>
      </c>
      <c r="D80" s="109">
        <v>2854397</v>
      </c>
    </row>
    <row r="81" spans="1:4" ht="17.25" customHeight="1">
      <c r="A81" s="112" t="s">
        <v>54</v>
      </c>
      <c r="B81" s="110" t="s">
        <v>330</v>
      </c>
      <c r="C81" s="111" t="s">
        <v>54</v>
      </c>
      <c r="D81" s="109">
        <v>1159288</v>
      </c>
    </row>
    <row r="82" spans="1:4" ht="19.5" customHeight="1">
      <c r="A82" s="112" t="s">
        <v>54</v>
      </c>
      <c r="B82" s="61" t="s">
        <v>331</v>
      </c>
      <c r="C82" s="290">
        <v>442960000</v>
      </c>
      <c r="D82" s="112" t="s">
        <v>54</v>
      </c>
    </row>
    <row r="83" spans="1:4" ht="20.25" customHeight="1">
      <c r="A83" s="297">
        <f>SUM(A9:A37,A52:A82)</f>
        <v>2613499310</v>
      </c>
      <c r="B83" s="209" t="s">
        <v>164</v>
      </c>
      <c r="C83" s="298">
        <f>SUM(C9:C82)</f>
        <v>2730000000</v>
      </c>
      <c r="D83" s="297">
        <f>SUM(D9:D82)</f>
        <v>3186886709</v>
      </c>
    </row>
    <row r="84" spans="1:4" ht="21.75" customHeight="1">
      <c r="A84" s="299"/>
      <c r="B84" s="152"/>
      <c r="C84" s="152"/>
      <c r="D84" s="152"/>
    </row>
    <row r="85" spans="1:4" ht="18" customHeight="1">
      <c r="A85" s="294" t="s">
        <v>332</v>
      </c>
      <c r="B85" s="294"/>
      <c r="C85" s="294"/>
      <c r="D85" s="294"/>
    </row>
    <row r="86" spans="1:4" ht="18" customHeight="1">
      <c r="A86" s="135"/>
      <c r="B86" s="135"/>
      <c r="C86" s="135"/>
      <c r="D86" s="135"/>
    </row>
    <row r="87" spans="1:4" ht="18" customHeight="1">
      <c r="A87" s="135"/>
      <c r="B87" s="135"/>
      <c r="C87" s="135"/>
      <c r="D87" s="135"/>
    </row>
  </sheetData>
  <mergeCells count="11">
    <mergeCell ref="C50:C51"/>
    <mergeCell ref="D50:D51"/>
    <mergeCell ref="A85:D85"/>
    <mergeCell ref="A86:D86"/>
    <mergeCell ref="A87:D87"/>
    <mergeCell ref="A2:D2"/>
    <mergeCell ref="C7:C8"/>
    <mergeCell ref="D7:D8"/>
    <mergeCell ref="A38:D38"/>
    <mergeCell ref="A41:D41"/>
    <mergeCell ref="A45:D4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0"/>
  <sheetViews>
    <sheetView rightToLeft="1" workbookViewId="0">
      <selection sqref="A1:IV65536"/>
    </sheetView>
  </sheetViews>
  <sheetFormatPr defaultRowHeight="12.75"/>
  <cols>
    <col min="1" max="1" width="14.7109375" customWidth="1"/>
    <col min="2" max="2" width="52" customWidth="1"/>
    <col min="3" max="4" width="14.7109375" customWidth="1"/>
    <col min="5" max="5" width="11.7109375" bestFit="1" customWidth="1"/>
    <col min="6" max="6" width="13.42578125" bestFit="1" customWidth="1"/>
    <col min="7" max="7" width="9.7109375" bestFit="1" customWidth="1"/>
  </cols>
  <sheetData>
    <row r="2" spans="1:6" s="1" customFormat="1" ht="15" customHeight="1">
      <c r="A2" s="91" t="s">
        <v>333</v>
      </c>
      <c r="B2" s="91"/>
      <c r="C2" s="91"/>
      <c r="D2" s="91"/>
    </row>
    <row r="3" spans="1:6" s="1" customFormat="1" ht="15" customHeight="1">
      <c r="A3" s="92" t="s">
        <v>334</v>
      </c>
      <c r="B3" s="4"/>
      <c r="C3" s="4"/>
      <c r="D3" s="4"/>
    </row>
    <row r="4" spans="1:6" s="1" customFormat="1" ht="15" customHeight="1">
      <c r="A4" s="92" t="s">
        <v>282</v>
      </c>
      <c r="B4" s="4"/>
      <c r="C4" s="4"/>
      <c r="D4" s="4"/>
    </row>
    <row r="5" spans="1:6" s="1" customFormat="1" ht="15" customHeight="1">
      <c r="A5" s="285"/>
      <c r="B5" s="94"/>
      <c r="C5" s="94"/>
      <c r="D5" s="300" t="s">
        <v>98</v>
      </c>
    </row>
    <row r="6" spans="1:6" s="1" customFormat="1" ht="15.75" customHeight="1">
      <c r="A6" s="179" t="s">
        <v>2</v>
      </c>
      <c r="B6" s="97"/>
      <c r="C6" s="301" t="s">
        <v>88</v>
      </c>
      <c r="D6" s="48"/>
    </row>
    <row r="7" spans="1:6" s="1" customFormat="1" ht="15" customHeight="1">
      <c r="A7" s="183" t="s">
        <v>57</v>
      </c>
      <c r="B7" s="100" t="s">
        <v>3</v>
      </c>
      <c r="C7" s="184" t="s">
        <v>335</v>
      </c>
      <c r="D7" s="184" t="s">
        <v>2</v>
      </c>
    </row>
    <row r="8" spans="1:6" s="1" customFormat="1" ht="15" customHeight="1">
      <c r="A8" s="185">
        <v>2010</v>
      </c>
      <c r="B8" s="302"/>
      <c r="C8" s="187"/>
      <c r="D8" s="187"/>
    </row>
    <row r="9" spans="1:6" s="1" customFormat="1" ht="19.5" customHeight="1">
      <c r="A9" s="147"/>
      <c r="B9" s="303" t="s">
        <v>336</v>
      </c>
      <c r="C9" s="304"/>
      <c r="D9" s="305"/>
    </row>
    <row r="10" spans="1:6" s="1" customFormat="1" ht="15" customHeight="1">
      <c r="A10" s="113">
        <v>63408077</v>
      </c>
      <c r="B10" s="110" t="s">
        <v>99</v>
      </c>
      <c r="C10" s="296">
        <v>58668000</v>
      </c>
      <c r="D10" s="113">
        <v>68785456</v>
      </c>
      <c r="F10" s="155"/>
    </row>
    <row r="11" spans="1:6" s="1" customFormat="1" ht="15" customHeight="1">
      <c r="A11" s="113">
        <v>2829520</v>
      </c>
      <c r="B11" s="110" t="s">
        <v>100</v>
      </c>
      <c r="C11" s="296">
        <v>2167000</v>
      </c>
      <c r="D11" s="113">
        <v>2418438</v>
      </c>
    </row>
    <row r="12" spans="1:6" s="1" customFormat="1" ht="15" customHeight="1">
      <c r="A12" s="113">
        <v>420203</v>
      </c>
      <c r="B12" s="110" t="s">
        <v>101</v>
      </c>
      <c r="C12" s="296">
        <v>533000</v>
      </c>
      <c r="D12" s="113">
        <v>11194</v>
      </c>
    </row>
    <row r="13" spans="1:6" s="1" customFormat="1" ht="15" customHeight="1">
      <c r="A13" s="113">
        <v>1753058</v>
      </c>
      <c r="B13" s="110" t="s">
        <v>177</v>
      </c>
      <c r="C13" s="296">
        <v>1196000</v>
      </c>
      <c r="D13" s="113">
        <v>1363624</v>
      </c>
    </row>
    <row r="14" spans="1:6" s="1" customFormat="1" ht="15" customHeight="1">
      <c r="A14" s="113">
        <v>3002479</v>
      </c>
      <c r="B14" s="110" t="s">
        <v>102</v>
      </c>
      <c r="C14" s="296">
        <v>2170000</v>
      </c>
      <c r="D14" s="113">
        <v>2396590</v>
      </c>
    </row>
    <row r="15" spans="1:6" s="1" customFormat="1" ht="15" customHeight="1">
      <c r="A15" s="113">
        <v>14525786</v>
      </c>
      <c r="B15" s="110" t="s">
        <v>103</v>
      </c>
      <c r="C15" s="296">
        <v>12227000</v>
      </c>
      <c r="D15" s="113">
        <v>14614660</v>
      </c>
    </row>
    <row r="16" spans="1:6" s="1" customFormat="1" ht="15" customHeight="1">
      <c r="A16" s="113">
        <v>45069239</v>
      </c>
      <c r="B16" s="110" t="s">
        <v>104</v>
      </c>
      <c r="C16" s="296">
        <v>42928000</v>
      </c>
      <c r="D16" s="113">
        <v>49458432</v>
      </c>
      <c r="F16" s="155"/>
    </row>
    <row r="17" spans="1:6" s="1" customFormat="1" ht="15" customHeight="1">
      <c r="A17" s="113">
        <v>30249110</v>
      </c>
      <c r="B17" s="110" t="s">
        <v>120</v>
      </c>
      <c r="C17" s="296">
        <v>433000</v>
      </c>
      <c r="D17" s="113">
        <v>13442399</v>
      </c>
    </row>
    <row r="18" spans="1:6" s="1" customFormat="1" ht="15" customHeight="1">
      <c r="A18" s="113">
        <v>1224460</v>
      </c>
      <c r="B18" s="61" t="s">
        <v>123</v>
      </c>
      <c r="C18" s="296">
        <v>1161000</v>
      </c>
      <c r="D18" s="113">
        <v>1450665</v>
      </c>
    </row>
    <row r="19" spans="1:6" s="1" customFormat="1" ht="15" customHeight="1">
      <c r="A19" s="113">
        <v>3924781</v>
      </c>
      <c r="B19" s="110" t="s">
        <v>125</v>
      </c>
      <c r="C19" s="296">
        <v>3982000</v>
      </c>
      <c r="D19" s="113">
        <v>4404569</v>
      </c>
    </row>
    <row r="20" spans="1:6" s="1" customFormat="1" ht="15" customHeight="1">
      <c r="A20" s="113">
        <v>10633160</v>
      </c>
      <c r="B20" s="306" t="s">
        <v>129</v>
      </c>
      <c r="C20" s="296">
        <v>12688000</v>
      </c>
      <c r="D20" s="113">
        <v>18160769</v>
      </c>
    </row>
    <row r="21" spans="1:6" s="1" customFormat="1" ht="15" customHeight="1">
      <c r="A21" s="113">
        <v>3545242</v>
      </c>
      <c r="B21" s="110" t="s">
        <v>140</v>
      </c>
      <c r="C21" s="113">
        <v>3521000</v>
      </c>
      <c r="D21" s="113">
        <v>4809517</v>
      </c>
    </row>
    <row r="22" spans="1:6" s="1" customFormat="1" ht="15" customHeight="1">
      <c r="A22" s="113">
        <v>5591743</v>
      </c>
      <c r="B22" s="110" t="s">
        <v>320</v>
      </c>
      <c r="C22" s="113">
        <v>5402000</v>
      </c>
      <c r="D22" s="113">
        <v>6398257</v>
      </c>
    </row>
    <row r="23" spans="1:6" s="1" customFormat="1" ht="15" customHeight="1">
      <c r="A23" s="113">
        <v>232595656</v>
      </c>
      <c r="B23" s="110" t="s">
        <v>321</v>
      </c>
      <c r="C23" s="296">
        <v>168191000</v>
      </c>
      <c r="D23" s="296">
        <v>218416514</v>
      </c>
      <c r="F23" s="155"/>
    </row>
    <row r="24" spans="1:6" s="1" customFormat="1" ht="15" customHeight="1">
      <c r="A24" s="113">
        <v>1256457</v>
      </c>
      <c r="B24" s="110" t="s">
        <v>150</v>
      </c>
      <c r="C24" s="296">
        <v>1384000</v>
      </c>
      <c r="D24" s="296">
        <v>1937778</v>
      </c>
    </row>
    <row r="25" spans="1:6" s="1" customFormat="1" ht="15" customHeight="1">
      <c r="A25" s="113">
        <v>269821</v>
      </c>
      <c r="B25" s="110" t="s">
        <v>326</v>
      </c>
      <c r="C25" s="112" t="s">
        <v>54</v>
      </c>
      <c r="D25" s="113">
        <v>15883005</v>
      </c>
    </row>
    <row r="26" spans="1:6" s="1" customFormat="1" ht="15" customHeight="1">
      <c r="A26" s="112" t="s">
        <v>54</v>
      </c>
      <c r="B26" s="110" t="s">
        <v>329</v>
      </c>
      <c r="C26" s="111" t="s">
        <v>54</v>
      </c>
      <c r="D26" s="296">
        <v>2854397</v>
      </c>
    </row>
    <row r="27" spans="1:6" s="1" customFormat="1" ht="19.5" customHeight="1">
      <c r="A27" s="307">
        <f>SUM(A10:A25)</f>
        <v>420298792</v>
      </c>
      <c r="B27" s="209" t="s">
        <v>179</v>
      </c>
      <c r="C27" s="308">
        <f>SUM(C10:C25)</f>
        <v>316651000</v>
      </c>
      <c r="D27" s="308">
        <f>SUM(D10:D26)</f>
        <v>426806264</v>
      </c>
    </row>
    <row r="28" spans="1:6" s="1" customFormat="1" ht="18" customHeight="1">
      <c r="A28" s="113"/>
      <c r="B28" s="309" t="s">
        <v>337</v>
      </c>
      <c r="C28" s="296"/>
      <c r="D28" s="113"/>
    </row>
    <row r="29" spans="1:6" s="1" customFormat="1" ht="15" customHeight="1">
      <c r="A29" s="113">
        <v>2242848</v>
      </c>
      <c r="B29" s="110" t="s">
        <v>174</v>
      </c>
      <c r="C29" s="296">
        <v>2100000</v>
      </c>
      <c r="D29" s="113">
        <v>3030080</v>
      </c>
      <c r="E29" s="155"/>
      <c r="F29" s="155"/>
    </row>
    <row r="30" spans="1:6" s="1" customFormat="1" ht="15" customHeight="1">
      <c r="A30" s="113">
        <v>24692650</v>
      </c>
      <c r="B30" s="110" t="s">
        <v>105</v>
      </c>
      <c r="C30" s="296">
        <v>22800000</v>
      </c>
      <c r="D30" s="113">
        <v>27583525</v>
      </c>
    </row>
    <row r="31" spans="1:6" s="1" customFormat="1" ht="15" customHeight="1">
      <c r="A31" s="113">
        <v>28625775</v>
      </c>
      <c r="B31" s="61" t="s">
        <v>338</v>
      </c>
      <c r="C31" s="296">
        <v>25792000</v>
      </c>
      <c r="D31" s="113">
        <v>37032369</v>
      </c>
      <c r="F31" s="155"/>
    </row>
    <row r="32" spans="1:6" s="1" customFormat="1" ht="15" customHeight="1">
      <c r="A32" s="113">
        <v>2636035</v>
      </c>
      <c r="B32" s="110" t="s">
        <v>122</v>
      </c>
      <c r="C32" s="296">
        <v>2443000</v>
      </c>
      <c r="D32" s="113">
        <v>2851095</v>
      </c>
    </row>
    <row r="33" spans="1:6" s="1" customFormat="1" ht="15" customHeight="1">
      <c r="A33" s="113">
        <v>8594191</v>
      </c>
      <c r="B33" s="110" t="s">
        <v>183</v>
      </c>
      <c r="C33" s="113">
        <v>8164000</v>
      </c>
      <c r="D33" s="113">
        <v>11456359</v>
      </c>
    </row>
    <row r="34" spans="1:6" s="1" customFormat="1" ht="18.75" customHeight="1">
      <c r="A34" s="307">
        <f>SUM(A29:A33)</f>
        <v>66791499</v>
      </c>
      <c r="B34" s="209" t="s">
        <v>184</v>
      </c>
      <c r="C34" s="308">
        <f>SUM(C29:C33)</f>
        <v>61299000</v>
      </c>
      <c r="D34" s="308">
        <f>SUM(D29:D33)</f>
        <v>81953428</v>
      </c>
    </row>
    <row r="35" spans="1:6" s="1" customFormat="1" ht="19.5" customHeight="1">
      <c r="A35" s="113"/>
      <c r="B35" s="309" t="s">
        <v>339</v>
      </c>
      <c r="C35" s="296"/>
      <c r="D35" s="113"/>
    </row>
    <row r="36" spans="1:6" s="1" customFormat="1" ht="19.5" customHeight="1">
      <c r="A36" s="113">
        <v>40505</v>
      </c>
      <c r="B36" s="61" t="s">
        <v>340</v>
      </c>
      <c r="C36" s="113">
        <v>48000</v>
      </c>
      <c r="D36" s="113">
        <v>34481</v>
      </c>
    </row>
    <row r="37" spans="1:6" s="1" customFormat="1" ht="15" customHeight="1">
      <c r="A37" s="113">
        <v>195624</v>
      </c>
      <c r="B37" s="61" t="s">
        <v>189</v>
      </c>
      <c r="C37" s="296">
        <v>686000</v>
      </c>
      <c r="D37" s="113">
        <v>748141</v>
      </c>
      <c r="F37" s="155"/>
    </row>
    <row r="38" spans="1:6" s="1" customFormat="1" ht="15" customHeight="1">
      <c r="A38" s="113">
        <v>11518204</v>
      </c>
      <c r="B38" s="61" t="s">
        <v>190</v>
      </c>
      <c r="C38" s="113">
        <v>12719000</v>
      </c>
      <c r="D38" s="113">
        <v>12410001</v>
      </c>
      <c r="F38" s="155"/>
    </row>
    <row r="39" spans="1:6" s="1" customFormat="1" ht="15" customHeight="1">
      <c r="A39" s="113">
        <v>668242800</v>
      </c>
      <c r="B39" s="110" t="s">
        <v>114</v>
      </c>
      <c r="C39" s="296">
        <v>656279000</v>
      </c>
      <c r="D39" s="113">
        <v>735855670</v>
      </c>
      <c r="F39" s="155"/>
    </row>
    <row r="40" spans="1:6" s="1" customFormat="1" ht="15" customHeight="1">
      <c r="A40" s="113">
        <v>141658182</v>
      </c>
      <c r="B40" s="203" t="s">
        <v>128</v>
      </c>
      <c r="C40" s="296">
        <v>139628000</v>
      </c>
      <c r="D40" s="113">
        <v>155673779</v>
      </c>
    </row>
    <row r="41" spans="1:6" s="1" customFormat="1" ht="15" customHeight="1">
      <c r="A41" s="113">
        <v>1681000</v>
      </c>
      <c r="B41" s="61" t="s">
        <v>341</v>
      </c>
      <c r="C41" s="296">
        <v>1681000</v>
      </c>
      <c r="D41" s="113">
        <v>1681000</v>
      </c>
    </row>
    <row r="42" spans="1:6" s="1" customFormat="1" ht="15" customHeight="1">
      <c r="A42" s="113">
        <v>904030</v>
      </c>
      <c r="B42" s="110" t="s">
        <v>132</v>
      </c>
      <c r="C42" s="296">
        <v>599000</v>
      </c>
      <c r="D42" s="113">
        <v>1022052</v>
      </c>
    </row>
    <row r="43" spans="1:6" s="1" customFormat="1" ht="15" customHeight="1">
      <c r="A43" s="113">
        <v>45041055</v>
      </c>
      <c r="B43" s="110" t="s">
        <v>191</v>
      </c>
      <c r="C43" s="296">
        <v>39131000</v>
      </c>
      <c r="D43" s="113">
        <v>46721152</v>
      </c>
    </row>
    <row r="44" spans="1:6" s="1" customFormat="1" ht="15" customHeight="1">
      <c r="A44" s="113">
        <v>2266740</v>
      </c>
      <c r="B44" s="119" t="s">
        <v>342</v>
      </c>
      <c r="C44" s="296">
        <v>1953000</v>
      </c>
      <c r="D44" s="113">
        <v>2254142</v>
      </c>
      <c r="F44" s="155"/>
    </row>
    <row r="45" spans="1:6" s="1" customFormat="1" ht="15" customHeight="1">
      <c r="A45" s="113">
        <v>166304</v>
      </c>
      <c r="B45" s="110" t="s">
        <v>343</v>
      </c>
      <c r="C45" s="296">
        <v>234000</v>
      </c>
      <c r="D45" s="113">
        <v>105333</v>
      </c>
      <c r="F45" s="155"/>
    </row>
    <row r="46" spans="1:6" s="1" customFormat="1" ht="15" customHeight="1">
      <c r="A46" s="113">
        <v>138599</v>
      </c>
      <c r="B46" s="110" t="s">
        <v>322</v>
      </c>
      <c r="C46" s="296">
        <v>1468000</v>
      </c>
      <c r="D46" s="113">
        <v>2274246</v>
      </c>
    </row>
    <row r="47" spans="1:6" s="1" customFormat="1" ht="15" customHeight="1">
      <c r="A47" s="113">
        <v>2669433</v>
      </c>
      <c r="B47" s="110" t="s">
        <v>323</v>
      </c>
      <c r="C47" s="296">
        <v>2304000</v>
      </c>
      <c r="D47" s="113">
        <v>3627341</v>
      </c>
    </row>
    <row r="48" spans="1:6" s="1" customFormat="1" ht="15" customHeight="1">
      <c r="A48" s="113">
        <v>4236</v>
      </c>
      <c r="B48" s="110" t="s">
        <v>344</v>
      </c>
      <c r="C48" s="111" t="s">
        <v>54</v>
      </c>
      <c r="D48" s="113">
        <v>3424</v>
      </c>
    </row>
    <row r="49" spans="1:6" s="1" customFormat="1" ht="15" customHeight="1">
      <c r="A49" s="113">
        <v>215664</v>
      </c>
      <c r="B49" s="110" t="s">
        <v>345</v>
      </c>
      <c r="C49" s="113">
        <v>224000</v>
      </c>
      <c r="D49" s="113">
        <v>183969</v>
      </c>
    </row>
    <row r="50" spans="1:6" s="1" customFormat="1" ht="15" customHeight="1">
      <c r="A50" s="310">
        <v>60667986</v>
      </c>
      <c r="B50" s="311" t="s">
        <v>346</v>
      </c>
      <c r="C50" s="312">
        <v>64005000</v>
      </c>
      <c r="D50" s="310">
        <v>73885078</v>
      </c>
      <c r="F50" s="155"/>
    </row>
    <row r="51" spans="1:6" s="1" customFormat="1" ht="15" customHeight="1">
      <c r="A51" s="307">
        <f>SUM(A36:A50)</f>
        <v>935410362</v>
      </c>
      <c r="B51" s="209" t="s">
        <v>196</v>
      </c>
      <c r="C51" s="308">
        <f>SUM(C36:C50)</f>
        <v>920959000</v>
      </c>
      <c r="D51" s="308">
        <f>SUM(D36:D50)</f>
        <v>1036479809</v>
      </c>
    </row>
    <row r="52" spans="1:6" s="1" customFormat="1" ht="17.25" customHeight="1">
      <c r="B52" s="313" t="s">
        <v>347</v>
      </c>
    </row>
    <row r="53" spans="1:6" s="1" customFormat="1" ht="17.25" customHeight="1">
      <c r="D53" s="155"/>
    </row>
    <row r="55" spans="1:6" s="1" customFormat="1" ht="18" customHeight="1">
      <c r="A55" s="91" t="s">
        <v>348</v>
      </c>
      <c r="B55" s="91"/>
      <c r="C55" s="91"/>
      <c r="D55" s="91"/>
      <c r="E55"/>
    </row>
    <row r="56" spans="1:6" s="1" customFormat="1" ht="16.5" customHeight="1">
      <c r="A56" s="92" t="s">
        <v>334</v>
      </c>
      <c r="B56" s="4"/>
      <c r="C56" s="4"/>
      <c r="D56" s="4"/>
    </row>
    <row r="57" spans="1:6" s="1" customFormat="1" ht="16.5" customHeight="1">
      <c r="A57" s="92" t="s">
        <v>282</v>
      </c>
      <c r="B57" s="4"/>
      <c r="C57" s="4"/>
      <c r="D57" s="4"/>
    </row>
    <row r="58" spans="1:6" s="1" customFormat="1" ht="12.75" customHeight="1">
      <c r="A58" s="285"/>
      <c r="B58" s="94"/>
      <c r="C58" s="94"/>
      <c r="D58" s="300" t="s">
        <v>98</v>
      </c>
      <c r="E58"/>
    </row>
    <row r="59" spans="1:6" s="1" customFormat="1" ht="19.5" customHeight="1">
      <c r="A59" s="179" t="s">
        <v>2</v>
      </c>
      <c r="B59" s="97"/>
      <c r="C59" s="301" t="s">
        <v>88</v>
      </c>
      <c r="D59" s="48"/>
      <c r="E59"/>
    </row>
    <row r="60" spans="1:6" s="1" customFormat="1" ht="19.5" customHeight="1">
      <c r="A60" s="183" t="s">
        <v>57</v>
      </c>
      <c r="B60" s="100" t="s">
        <v>3</v>
      </c>
      <c r="C60" s="184" t="s">
        <v>335</v>
      </c>
      <c r="D60" s="184" t="s">
        <v>2</v>
      </c>
      <c r="E60"/>
    </row>
    <row r="61" spans="1:6" s="1" customFormat="1" ht="23.25">
      <c r="A61" s="314">
        <v>2010</v>
      </c>
      <c r="B61" s="315"/>
      <c r="C61" s="187"/>
      <c r="D61" s="187"/>
      <c r="E61"/>
    </row>
    <row r="62" spans="1:6" s="1" customFormat="1" ht="0.75" customHeight="1">
      <c r="A62" s="112"/>
      <c r="B62" s="110"/>
      <c r="C62" s="112"/>
      <c r="D62" s="112"/>
      <c r="E62"/>
    </row>
    <row r="63" spans="1:6" s="1" customFormat="1" ht="19.5" customHeight="1">
      <c r="A63" s="153"/>
      <c r="B63" s="309" t="s">
        <v>349</v>
      </c>
      <c r="C63" s="316"/>
      <c r="D63" s="317"/>
      <c r="E63"/>
    </row>
    <row r="64" spans="1:6" s="1" customFormat="1" ht="15" customHeight="1">
      <c r="A64" s="109">
        <v>330018278</v>
      </c>
      <c r="B64" s="110" t="s">
        <v>113</v>
      </c>
      <c r="C64" s="290">
        <v>328093000</v>
      </c>
      <c r="D64" s="109">
        <v>364649432</v>
      </c>
      <c r="E64" s="169"/>
      <c r="F64" s="155"/>
    </row>
    <row r="65" spans="1:6" s="1" customFormat="1" ht="15" customHeight="1">
      <c r="A65" s="109">
        <v>4531600</v>
      </c>
      <c r="B65" s="110" t="s">
        <v>350</v>
      </c>
      <c r="C65" s="112" t="s">
        <v>54</v>
      </c>
      <c r="D65" s="109">
        <v>7836929</v>
      </c>
      <c r="E65"/>
      <c r="F65" s="155"/>
    </row>
    <row r="66" spans="1:6" s="1" customFormat="1" ht="19.5" customHeight="1">
      <c r="A66" s="307">
        <f>SUM(A64:A65)</f>
        <v>334549878</v>
      </c>
      <c r="B66" s="209" t="s">
        <v>198</v>
      </c>
      <c r="C66" s="298">
        <f>SUM(C64)</f>
        <v>328093000</v>
      </c>
      <c r="D66" s="297">
        <f>SUM(D64:D65)</f>
        <v>372486361</v>
      </c>
      <c r="E66"/>
    </row>
    <row r="67" spans="1:6" s="1" customFormat="1" ht="19.5" customHeight="1">
      <c r="A67" s="113"/>
      <c r="B67" s="309" t="s">
        <v>351</v>
      </c>
      <c r="C67" s="290"/>
      <c r="D67" s="109"/>
      <c r="E67"/>
    </row>
    <row r="68" spans="1:6" s="1" customFormat="1" ht="15" customHeight="1">
      <c r="A68" s="109">
        <v>55261056</v>
      </c>
      <c r="B68" s="110" t="s">
        <v>352</v>
      </c>
      <c r="C68" s="290">
        <v>52792000</v>
      </c>
      <c r="D68" s="109">
        <v>104197528</v>
      </c>
      <c r="E68"/>
    </row>
    <row r="69" spans="1:6" s="1" customFormat="1" ht="15" customHeight="1">
      <c r="A69" s="109">
        <v>4536691</v>
      </c>
      <c r="B69" s="203" t="s">
        <v>312</v>
      </c>
      <c r="C69" s="290">
        <v>4151000</v>
      </c>
      <c r="D69" s="109">
        <v>4752371</v>
      </c>
      <c r="E69"/>
    </row>
    <row r="70" spans="1:6" s="1" customFormat="1" ht="15" customHeight="1">
      <c r="A70" s="109">
        <v>78407724</v>
      </c>
      <c r="B70" s="110" t="s">
        <v>353</v>
      </c>
      <c r="C70" s="290">
        <v>25000000</v>
      </c>
      <c r="D70" s="109">
        <v>55288495</v>
      </c>
      <c r="E70"/>
      <c r="F70" s="155"/>
    </row>
    <row r="71" spans="1:6" s="1" customFormat="1" ht="15" customHeight="1">
      <c r="A71" s="109">
        <v>113000000</v>
      </c>
      <c r="B71" s="61" t="s">
        <v>354</v>
      </c>
      <c r="C71" s="290">
        <v>111000000</v>
      </c>
      <c r="D71" s="109">
        <v>157872567</v>
      </c>
      <c r="E71"/>
    </row>
    <row r="72" spans="1:6" s="1" customFormat="1" ht="15" customHeight="1">
      <c r="A72" s="109">
        <v>10958312</v>
      </c>
      <c r="B72" s="61" t="s">
        <v>355</v>
      </c>
      <c r="C72" s="290">
        <v>12200000</v>
      </c>
      <c r="D72" s="109">
        <v>15691581</v>
      </c>
      <c r="E72"/>
    </row>
    <row r="73" spans="1:6" s="1" customFormat="1" ht="15" customHeight="1">
      <c r="A73" s="109">
        <v>18959117</v>
      </c>
      <c r="B73" s="61" t="s">
        <v>356</v>
      </c>
      <c r="C73" s="290">
        <v>15712000</v>
      </c>
      <c r="D73" s="109">
        <v>91060592</v>
      </c>
      <c r="E73"/>
    </row>
    <row r="74" spans="1:6" s="1" customFormat="1" ht="15" customHeight="1">
      <c r="A74" s="112" t="s">
        <v>54</v>
      </c>
      <c r="B74" s="61" t="s">
        <v>328</v>
      </c>
      <c r="C74" s="111" t="s">
        <v>54</v>
      </c>
      <c r="D74" s="109">
        <v>200000000</v>
      </c>
      <c r="E74"/>
    </row>
    <row r="75" spans="1:6" s="1" customFormat="1" ht="19.5" customHeight="1">
      <c r="A75" s="307">
        <f>SUM(A68:A73)</f>
        <v>281122900</v>
      </c>
      <c r="B75" s="209" t="s">
        <v>202</v>
      </c>
      <c r="C75" s="297">
        <f>SUM(C68:C73)</f>
        <v>220855000</v>
      </c>
      <c r="D75" s="297">
        <f>SUM(D68:D74)</f>
        <v>628863134</v>
      </c>
      <c r="E75"/>
    </row>
    <row r="76" spans="1:6" s="1" customFormat="1" ht="19.5" customHeight="1">
      <c r="A76" s="113"/>
      <c r="B76" s="309" t="s">
        <v>357</v>
      </c>
      <c r="C76" s="290"/>
      <c r="D76" s="109"/>
      <c r="E76"/>
    </row>
    <row r="77" spans="1:6" s="1" customFormat="1" ht="17.25" customHeight="1">
      <c r="A77" s="109">
        <v>92688797</v>
      </c>
      <c r="B77" s="110" t="s">
        <v>99</v>
      </c>
      <c r="C77" s="290">
        <v>38922000</v>
      </c>
      <c r="D77" s="109">
        <v>98438979</v>
      </c>
      <c r="E77" s="169"/>
      <c r="F77" s="155"/>
    </row>
    <row r="78" spans="1:6" s="1" customFormat="1" ht="17.25" customHeight="1">
      <c r="A78" s="109">
        <v>24691518</v>
      </c>
      <c r="B78" s="110" t="s">
        <v>358</v>
      </c>
      <c r="C78" s="290">
        <v>23548000</v>
      </c>
      <c r="D78" s="109">
        <v>26664026</v>
      </c>
      <c r="E78"/>
    </row>
    <row r="79" spans="1:6" s="1" customFormat="1" ht="17.25" customHeight="1">
      <c r="A79" s="109">
        <v>61255604</v>
      </c>
      <c r="B79" s="110" t="s">
        <v>359</v>
      </c>
      <c r="C79" s="290">
        <v>48175000</v>
      </c>
      <c r="D79" s="109">
        <v>65514278</v>
      </c>
      <c r="E79" s="318"/>
      <c r="F79" s="319"/>
    </row>
    <row r="80" spans="1:6" s="1" customFormat="1" ht="17.25" customHeight="1">
      <c r="A80" s="109">
        <v>2894088</v>
      </c>
      <c r="B80" s="110" t="s">
        <v>360</v>
      </c>
      <c r="C80" s="113">
        <v>2845000</v>
      </c>
      <c r="D80" s="113">
        <v>3185121</v>
      </c>
      <c r="E80" s="170"/>
      <c r="F80" s="319"/>
    </row>
    <row r="81" spans="1:6" s="1" customFormat="1" ht="17.25" customHeight="1">
      <c r="A81" s="109">
        <v>56739592</v>
      </c>
      <c r="B81" s="110" t="s">
        <v>121</v>
      </c>
      <c r="C81" s="290">
        <v>48595000</v>
      </c>
      <c r="D81" s="109">
        <v>61850676</v>
      </c>
      <c r="E81"/>
    </row>
    <row r="82" spans="1:6" s="1" customFormat="1" ht="17.25" customHeight="1">
      <c r="A82" s="109">
        <v>1670555</v>
      </c>
      <c r="B82" s="110" t="s">
        <v>127</v>
      </c>
      <c r="C82" s="290">
        <v>1180000</v>
      </c>
      <c r="D82" s="109">
        <v>2569850</v>
      </c>
      <c r="E82"/>
    </row>
    <row r="83" spans="1:6" s="1" customFormat="1" ht="17.25" customHeight="1">
      <c r="A83" s="109">
        <v>7511715</v>
      </c>
      <c r="B83" s="110" t="s">
        <v>151</v>
      </c>
      <c r="C83" s="290">
        <v>6880000</v>
      </c>
      <c r="D83" s="109">
        <v>8445696</v>
      </c>
      <c r="E83"/>
    </row>
    <row r="84" spans="1:6" s="1" customFormat="1" ht="17.25" customHeight="1">
      <c r="A84" s="109">
        <v>143605804</v>
      </c>
      <c r="B84" s="110" t="s">
        <v>208</v>
      </c>
      <c r="C84" s="290">
        <v>93470000</v>
      </c>
      <c r="D84" s="109">
        <v>146861556</v>
      </c>
      <c r="E84"/>
    </row>
    <row r="85" spans="1:6" s="1" customFormat="1" ht="19.5" customHeight="1">
      <c r="A85" s="307">
        <f>SUM(A77:A84)</f>
        <v>391057673</v>
      </c>
      <c r="B85" s="209" t="s">
        <v>209</v>
      </c>
      <c r="C85" s="298">
        <f>SUM(C77:C84)</f>
        <v>263615000</v>
      </c>
      <c r="D85" s="297">
        <f>SUM(D77:D84)</f>
        <v>413530182</v>
      </c>
      <c r="E85"/>
    </row>
    <row r="86" spans="1:6" s="1" customFormat="1" ht="19.5" customHeight="1">
      <c r="A86" s="113"/>
      <c r="B86" s="309" t="s">
        <v>361</v>
      </c>
      <c r="C86" s="290"/>
      <c r="D86" s="109"/>
      <c r="E86"/>
    </row>
    <row r="87" spans="1:6" s="1" customFormat="1" ht="16.5" customHeight="1">
      <c r="A87" s="109">
        <v>1914538</v>
      </c>
      <c r="B87" s="110" t="s">
        <v>362</v>
      </c>
      <c r="C87" s="290">
        <v>1591000</v>
      </c>
      <c r="D87" s="109">
        <v>1613106</v>
      </c>
      <c r="E87" s="169"/>
      <c r="F87" s="155"/>
    </row>
    <row r="88" spans="1:6" s="1" customFormat="1" ht="16.5" customHeight="1">
      <c r="A88" s="109">
        <v>30231861</v>
      </c>
      <c r="B88" s="110" t="s">
        <v>106</v>
      </c>
      <c r="C88" s="290">
        <v>21603000</v>
      </c>
      <c r="D88" s="109">
        <v>29714735</v>
      </c>
      <c r="E88"/>
    </row>
    <row r="89" spans="1:6" s="1" customFormat="1" ht="16.5" customHeight="1">
      <c r="A89" s="109">
        <v>5772176</v>
      </c>
      <c r="B89" s="110" t="s">
        <v>213</v>
      </c>
      <c r="C89" s="290">
        <v>5388000</v>
      </c>
      <c r="D89" s="109">
        <v>8091743</v>
      </c>
    </row>
    <row r="90" spans="1:6" s="1" customFormat="1" ht="16.5" customHeight="1">
      <c r="A90" s="109">
        <v>1236892</v>
      </c>
      <c r="B90" s="110" t="s">
        <v>363</v>
      </c>
      <c r="C90" s="290">
        <v>1278000</v>
      </c>
      <c r="D90" s="109">
        <v>1429161</v>
      </c>
    </row>
    <row r="91" spans="1:6" s="1" customFormat="1" ht="16.5" customHeight="1">
      <c r="A91" s="109">
        <v>1411162</v>
      </c>
      <c r="B91" s="110" t="s">
        <v>364</v>
      </c>
      <c r="C91" s="290">
        <v>1090000</v>
      </c>
      <c r="D91" s="109">
        <v>1351450</v>
      </c>
      <c r="E91" s="155"/>
      <c r="F91" s="155"/>
    </row>
    <row r="92" spans="1:6" s="1" customFormat="1" ht="16.5" customHeight="1">
      <c r="A92" s="109">
        <v>14406487</v>
      </c>
      <c r="B92" s="110" t="s">
        <v>131</v>
      </c>
      <c r="C92" s="290">
        <v>12833000</v>
      </c>
      <c r="D92" s="109">
        <v>22665757</v>
      </c>
    </row>
    <row r="93" spans="1:6" s="1" customFormat="1" ht="16.5" customHeight="1">
      <c r="A93" s="109">
        <v>28920333</v>
      </c>
      <c r="B93" s="110" t="s">
        <v>139</v>
      </c>
      <c r="C93" s="290">
        <v>22415000</v>
      </c>
      <c r="D93" s="109">
        <v>33295890</v>
      </c>
    </row>
    <row r="94" spans="1:6" s="1" customFormat="1" ht="16.5" customHeight="1">
      <c r="A94" s="109">
        <v>4497327</v>
      </c>
      <c r="B94" s="110" t="s">
        <v>144</v>
      </c>
      <c r="C94" s="290">
        <v>4129000</v>
      </c>
      <c r="D94" s="290">
        <v>6374893</v>
      </c>
    </row>
    <row r="95" spans="1:6" s="1" customFormat="1" ht="16.5" customHeight="1">
      <c r="A95" s="109">
        <v>18801</v>
      </c>
      <c r="B95" s="110" t="s">
        <v>365</v>
      </c>
      <c r="C95" s="113">
        <v>12970000</v>
      </c>
      <c r="D95" s="290">
        <v>13000000</v>
      </c>
    </row>
    <row r="96" spans="1:6" s="1" customFormat="1" ht="19.5" customHeight="1">
      <c r="A96" s="307">
        <f>SUM(A87:A95)</f>
        <v>88409577</v>
      </c>
      <c r="B96" s="209" t="s">
        <v>214</v>
      </c>
      <c r="C96" s="298">
        <f>SUM(C87:C95)</f>
        <v>83297000</v>
      </c>
      <c r="D96" s="298">
        <f>SUM(D87:D95)</f>
        <v>117536735</v>
      </c>
    </row>
    <row r="97" spans="1:4" s="1" customFormat="1" ht="16.5" customHeight="1">
      <c r="A97"/>
      <c r="B97" s="70" t="s">
        <v>366</v>
      </c>
      <c r="C97"/>
      <c r="D97"/>
    </row>
    <row r="98" spans="1:4" s="1" customFormat="1" ht="18.75" customHeight="1">
      <c r="A98" s="320"/>
      <c r="B98" s="321"/>
    </row>
    <row r="99" spans="1:4" s="1" customFormat="1" ht="13.5" customHeight="1">
      <c r="A99"/>
      <c r="B99"/>
      <c r="C99"/>
      <c r="D99"/>
    </row>
    <row r="100" spans="1:4" s="1" customFormat="1" ht="13.5" customHeight="1">
      <c r="A100"/>
      <c r="B100"/>
      <c r="C100"/>
      <c r="D100"/>
    </row>
    <row r="101" spans="1:4" s="1" customFormat="1" ht="13.5" customHeight="1">
      <c r="A101"/>
      <c r="B101"/>
      <c r="C101"/>
      <c r="D101"/>
    </row>
    <row r="102" spans="1:4" s="1" customFormat="1" ht="13.5" customHeight="1">
      <c r="A102"/>
      <c r="B102"/>
      <c r="C102"/>
      <c r="D102"/>
    </row>
    <row r="103" spans="1:4" s="1" customFormat="1" ht="13.5" customHeight="1">
      <c r="A103"/>
      <c r="B103"/>
      <c r="C103"/>
      <c r="D103"/>
    </row>
    <row r="104" spans="1:4" s="1" customFormat="1" ht="18" customHeight="1">
      <c r="A104" s="91" t="s">
        <v>348</v>
      </c>
      <c r="B104" s="91"/>
      <c r="C104" s="91"/>
      <c r="D104" s="91"/>
    </row>
    <row r="105" spans="1:4" s="1" customFormat="1" ht="16.5" customHeight="1">
      <c r="A105" s="92" t="s">
        <v>334</v>
      </c>
      <c r="B105" s="4"/>
      <c r="C105" s="4"/>
      <c r="D105" s="4"/>
    </row>
    <row r="106" spans="1:4" s="1" customFormat="1" ht="16.5" customHeight="1">
      <c r="A106" s="92" t="s">
        <v>282</v>
      </c>
      <c r="B106" s="4"/>
      <c r="C106" s="4"/>
      <c r="D106" s="4"/>
    </row>
    <row r="107" spans="1:4" s="1" customFormat="1" ht="19.5" customHeight="1">
      <c r="A107" s="285"/>
      <c r="B107" s="94"/>
      <c r="C107" s="94"/>
      <c r="D107" s="300" t="s">
        <v>98</v>
      </c>
    </row>
    <row r="108" spans="1:4" s="1" customFormat="1" ht="19.5" customHeight="1">
      <c r="A108" s="179" t="s">
        <v>2</v>
      </c>
      <c r="B108" s="97"/>
      <c r="C108" s="301" t="s">
        <v>88</v>
      </c>
      <c r="D108" s="48"/>
    </row>
    <row r="109" spans="1:4" s="1" customFormat="1" ht="19.5" customHeight="1">
      <c r="A109" s="183" t="s">
        <v>57</v>
      </c>
      <c r="B109" s="100" t="s">
        <v>3</v>
      </c>
      <c r="C109" s="184" t="s">
        <v>335</v>
      </c>
      <c r="D109" s="184" t="s">
        <v>2</v>
      </c>
    </row>
    <row r="110" spans="1:4" s="1" customFormat="1" ht="19.5" customHeight="1">
      <c r="A110" s="314">
        <v>2010</v>
      </c>
      <c r="B110" s="315"/>
      <c r="C110" s="187"/>
      <c r="D110" s="187"/>
    </row>
    <row r="111" spans="1:4" s="1" customFormat="1" ht="19.5" customHeight="1">
      <c r="A111" s="105"/>
      <c r="B111" s="309" t="s">
        <v>367</v>
      </c>
      <c r="C111" s="290"/>
      <c r="D111" s="109"/>
    </row>
    <row r="112" spans="1:4" s="1" customFormat="1" ht="19.5" customHeight="1">
      <c r="A112" s="113">
        <v>3058792</v>
      </c>
      <c r="B112" s="110" t="s">
        <v>108</v>
      </c>
      <c r="C112" s="296">
        <v>2970000</v>
      </c>
      <c r="D112" s="113">
        <v>3244297</v>
      </c>
    </row>
    <row r="113" spans="1:7" s="1" customFormat="1" ht="19.5" customHeight="1">
      <c r="A113" s="307">
        <f>SUM(A112:A112)</f>
        <v>3058792</v>
      </c>
      <c r="B113" s="209" t="s">
        <v>217</v>
      </c>
      <c r="C113" s="308">
        <f>SUM(C112:C112)</f>
        <v>2970000</v>
      </c>
      <c r="D113" s="307">
        <f>SUM(D112:D112)</f>
        <v>3244297</v>
      </c>
    </row>
    <row r="114" spans="1:7" s="1" customFormat="1" ht="19.5" customHeight="1">
      <c r="A114" s="113"/>
      <c r="B114" s="309" t="s">
        <v>368</v>
      </c>
      <c r="C114" s="322"/>
      <c r="D114" s="323"/>
    </row>
    <row r="115" spans="1:7" s="1" customFormat="1" ht="19.5" customHeight="1">
      <c r="A115" s="112" t="s">
        <v>54</v>
      </c>
      <c r="B115" s="110" t="s">
        <v>99</v>
      </c>
      <c r="C115" s="112" t="s">
        <v>54</v>
      </c>
      <c r="D115" s="113">
        <v>3640740</v>
      </c>
    </row>
    <row r="116" spans="1:7" s="1" customFormat="1" ht="19.5" customHeight="1">
      <c r="A116" s="112"/>
      <c r="B116" s="110" t="s">
        <v>109</v>
      </c>
      <c r="C116" s="111"/>
      <c r="D116" s="113"/>
    </row>
    <row r="117" spans="1:7" s="1" customFormat="1" ht="19.5" customHeight="1">
      <c r="A117" s="113">
        <v>24541569</v>
      </c>
      <c r="B117" s="110" t="s">
        <v>110</v>
      </c>
      <c r="C117" s="296">
        <v>22882000</v>
      </c>
      <c r="D117" s="113">
        <v>25937157</v>
      </c>
    </row>
    <row r="118" spans="1:7" s="1" customFormat="1" ht="19.5" customHeight="1">
      <c r="A118" s="113">
        <v>8658306</v>
      </c>
      <c r="B118" s="110" t="s">
        <v>111</v>
      </c>
      <c r="C118" s="296">
        <v>8138000</v>
      </c>
      <c r="D118" s="113">
        <v>9404261</v>
      </c>
    </row>
    <row r="119" spans="1:7" s="1" customFormat="1" ht="18.75" customHeight="1">
      <c r="A119" s="113">
        <v>12270</v>
      </c>
      <c r="B119" s="110" t="s">
        <v>369</v>
      </c>
      <c r="C119" s="112" t="s">
        <v>54</v>
      </c>
      <c r="D119" s="113">
        <v>19836</v>
      </c>
    </row>
    <row r="120" spans="1:7" s="1" customFormat="1" ht="19.5" customHeight="1">
      <c r="A120" s="307">
        <f>SUM(A115:A119)</f>
        <v>33212145</v>
      </c>
      <c r="B120" s="209" t="s">
        <v>219</v>
      </c>
      <c r="C120" s="307">
        <f>SUM(C115:C119)</f>
        <v>31020000</v>
      </c>
      <c r="D120" s="307">
        <f>SUM(D115:D119)</f>
        <v>39001994</v>
      </c>
    </row>
    <row r="121" spans="1:7" s="1" customFormat="1" ht="19.5" customHeight="1">
      <c r="A121" s="113"/>
      <c r="B121" s="309" t="s">
        <v>370</v>
      </c>
      <c r="C121" s="296"/>
      <c r="D121" s="113"/>
    </row>
    <row r="122" spans="1:7" s="1" customFormat="1" ht="19.5" customHeight="1">
      <c r="A122" s="113">
        <v>24610672</v>
      </c>
      <c r="B122" s="110" t="s">
        <v>371</v>
      </c>
      <c r="C122" s="296">
        <v>24073541</v>
      </c>
      <c r="D122" s="113">
        <v>26850305</v>
      </c>
      <c r="E122" s="151"/>
      <c r="F122" s="319"/>
    </row>
    <row r="123" spans="1:7" s="1" customFormat="1" ht="19.5" customHeight="1">
      <c r="A123" s="113">
        <v>546101</v>
      </c>
      <c r="B123" s="110" t="s">
        <v>372</v>
      </c>
      <c r="C123" s="296">
        <v>573459</v>
      </c>
      <c r="D123" s="296">
        <v>733949</v>
      </c>
      <c r="E123" s="161"/>
      <c r="F123" s="319"/>
      <c r="G123" s="155"/>
    </row>
    <row r="124" spans="1:7" s="1" customFormat="1" ht="19.5" customHeight="1">
      <c r="A124" s="113">
        <v>7594978</v>
      </c>
      <c r="B124" s="110" t="s">
        <v>373</v>
      </c>
      <c r="C124" s="296">
        <v>10724000</v>
      </c>
      <c r="D124" s="296">
        <v>11411198</v>
      </c>
      <c r="E124" s="155"/>
      <c r="F124" s="155"/>
    </row>
    <row r="125" spans="1:7" s="1" customFormat="1" ht="19.5" customHeight="1">
      <c r="A125" s="307">
        <f>SUM(A122:A124)</f>
        <v>32751751</v>
      </c>
      <c r="B125" s="209" t="s">
        <v>225</v>
      </c>
      <c r="C125" s="308">
        <f>SUM(C122:C124)</f>
        <v>35371000</v>
      </c>
      <c r="D125" s="308">
        <f>SUM(D122:D124)</f>
        <v>38995452</v>
      </c>
    </row>
    <row r="126" spans="1:7" s="1" customFormat="1" ht="19.5" customHeight="1">
      <c r="A126" s="113"/>
      <c r="B126" s="309" t="s">
        <v>374</v>
      </c>
      <c r="C126" s="296"/>
      <c r="D126" s="113"/>
    </row>
    <row r="127" spans="1:7" s="1" customFormat="1" ht="18.75" customHeight="1">
      <c r="A127" s="113">
        <v>11350716</v>
      </c>
      <c r="B127" s="110" t="s">
        <v>107</v>
      </c>
      <c r="C127" s="296">
        <v>10529000</v>
      </c>
      <c r="D127" s="113">
        <v>12162277</v>
      </c>
    </row>
    <row r="128" spans="1:7" s="1" customFormat="1" ht="18.75" customHeight="1">
      <c r="A128" s="113">
        <v>6014421</v>
      </c>
      <c r="B128" s="110" t="s">
        <v>145</v>
      </c>
      <c r="C128" s="296">
        <v>4549000</v>
      </c>
      <c r="D128" s="296">
        <v>5898000</v>
      </c>
    </row>
    <row r="129" spans="1:6" s="1" customFormat="1" ht="18.75" customHeight="1">
      <c r="A129" s="113">
        <v>134056</v>
      </c>
      <c r="B129" s="110" t="s">
        <v>311</v>
      </c>
      <c r="C129" s="296">
        <v>213000</v>
      </c>
      <c r="D129" s="113">
        <v>220538</v>
      </c>
      <c r="E129" s="155"/>
      <c r="F129" s="155"/>
    </row>
    <row r="130" spans="1:6" s="1" customFormat="1" ht="18.75" customHeight="1">
      <c r="A130" s="113">
        <v>473545</v>
      </c>
      <c r="B130" s="110" t="s">
        <v>375</v>
      </c>
      <c r="C130" s="111">
        <v>391000</v>
      </c>
      <c r="D130" s="111">
        <v>598595</v>
      </c>
      <c r="E130" s="155"/>
      <c r="F130" s="155"/>
    </row>
    <row r="131" spans="1:6" s="1" customFormat="1" ht="18.75" customHeight="1">
      <c r="A131" s="113">
        <v>1731869</v>
      </c>
      <c r="B131" s="110" t="s">
        <v>376</v>
      </c>
      <c r="C131" s="111">
        <v>1379000</v>
      </c>
      <c r="D131" s="111">
        <v>2049649</v>
      </c>
      <c r="E131" s="155"/>
      <c r="F131" s="155"/>
    </row>
    <row r="132" spans="1:6" s="1" customFormat="1" ht="18.75" customHeight="1">
      <c r="A132" s="113">
        <v>7131334</v>
      </c>
      <c r="B132" s="110" t="s">
        <v>327</v>
      </c>
      <c r="C132" s="296">
        <v>5849000</v>
      </c>
      <c r="D132" s="113">
        <v>5900706</v>
      </c>
      <c r="E132" s="155"/>
      <c r="F132" s="155"/>
    </row>
    <row r="133" spans="1:6" s="1" customFormat="1" ht="18.75" customHeight="1">
      <c r="A133" s="112" t="s">
        <v>54</v>
      </c>
      <c r="B133" s="110" t="s">
        <v>330</v>
      </c>
      <c r="C133" s="111" t="s">
        <v>54</v>
      </c>
      <c r="D133" s="113">
        <v>1159288</v>
      </c>
      <c r="E133" s="155"/>
      <c r="F133" s="155"/>
    </row>
    <row r="134" spans="1:6" s="1" customFormat="1" ht="20.25" customHeight="1">
      <c r="A134" s="307">
        <f>SUM(A127:A132)</f>
        <v>26835941</v>
      </c>
      <c r="B134" s="324" t="s">
        <v>229</v>
      </c>
      <c r="C134" s="307">
        <f>SUM(C127:C132)</f>
        <v>22910000</v>
      </c>
      <c r="D134" s="307">
        <f>SUM(D127:D133)</f>
        <v>27989053</v>
      </c>
    </row>
    <row r="135" spans="1:6" s="1" customFormat="1" ht="19.5" customHeight="1">
      <c r="A135" s="325" t="s">
        <v>54</v>
      </c>
      <c r="B135" s="326" t="s">
        <v>377</v>
      </c>
      <c r="C135" s="327">
        <v>442960000</v>
      </c>
      <c r="D135" s="328" t="s">
        <v>54</v>
      </c>
    </row>
    <row r="136" spans="1:6" s="1" customFormat="1" ht="21" customHeight="1">
      <c r="A136" s="307">
        <f>SUM(A27+A34+A51+A66+A75+A85+A96+A113+A120+A125+A134)</f>
        <v>2613499310</v>
      </c>
      <c r="B136" s="209" t="s">
        <v>164</v>
      </c>
      <c r="C136" s="308">
        <f>SUM(C27+C34+C51+C66+C75+C85+C96+C113+C120+C125+C134+C135)</f>
        <v>2730000000</v>
      </c>
      <c r="D136" s="307">
        <f>SUM(D27+D34+D51+D66+D75+D85+D96+D113+D120+D125+D134)</f>
        <v>3186886709</v>
      </c>
    </row>
    <row r="137" spans="1:6" s="1" customFormat="1" ht="15" customHeight="1">
      <c r="A137" s="329"/>
      <c r="B137" s="330"/>
      <c r="C137" s="329"/>
      <c r="D137" s="329"/>
    </row>
    <row r="138" spans="1:6" s="1" customFormat="1" ht="21" customHeight="1">
      <c r="A138" s="331" t="s">
        <v>378</v>
      </c>
      <c r="B138" s="332"/>
      <c r="C138" s="331"/>
      <c r="D138" s="331"/>
    </row>
    <row r="139" spans="1:6" s="1" customFormat="1" ht="15" customHeight="1">
      <c r="A139" s="331"/>
      <c r="B139" s="332"/>
      <c r="C139" s="331"/>
      <c r="D139" s="331"/>
    </row>
    <row r="140" spans="1:6" ht="17.25" customHeight="1">
      <c r="A140" s="333" t="s">
        <v>379</v>
      </c>
      <c r="B140" s="334"/>
      <c r="C140" s="334"/>
      <c r="D140" s="334"/>
    </row>
  </sheetData>
  <mergeCells count="11">
    <mergeCell ref="A98:B98"/>
    <mergeCell ref="A104:D104"/>
    <mergeCell ref="C109:C110"/>
    <mergeCell ref="D109:D110"/>
    <mergeCell ref="A140:D140"/>
    <mergeCell ref="A2:D2"/>
    <mergeCell ref="C7:C8"/>
    <mergeCell ref="D7:D8"/>
    <mergeCell ref="A55:D55"/>
    <mergeCell ref="C60:C61"/>
    <mergeCell ref="D60:D61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rightToLeft="1" workbookViewId="0">
      <selection sqref="A1:IV65536"/>
    </sheetView>
  </sheetViews>
  <sheetFormatPr defaultRowHeight="12.75"/>
  <cols>
    <col min="1" max="1" width="14.7109375" customWidth="1"/>
    <col min="2" max="2" width="43.42578125" customWidth="1"/>
    <col min="3" max="4" width="14.7109375" customWidth="1"/>
  </cols>
  <sheetData>
    <row r="1" spans="1:4" s="1" customFormat="1" ht="15.95" customHeight="1">
      <c r="A1" s="91" t="s">
        <v>380</v>
      </c>
      <c r="B1" s="91"/>
      <c r="C1" s="91"/>
      <c r="D1" s="91"/>
    </row>
    <row r="2" spans="1:4" s="1" customFormat="1" ht="15.95" customHeight="1">
      <c r="A2" s="92" t="s">
        <v>381</v>
      </c>
      <c r="B2" s="93"/>
      <c r="C2" s="93"/>
      <c r="D2" s="93"/>
    </row>
    <row r="3" spans="1:4" s="94" customFormat="1" ht="15.95" customHeight="1">
      <c r="A3" s="92" t="s">
        <v>238</v>
      </c>
      <c r="B3" s="93"/>
      <c r="C3" s="93"/>
      <c r="D3" s="93"/>
    </row>
    <row r="4" spans="1:4" s="1" customFormat="1" ht="15.95" customHeight="1">
      <c r="A4" s="3"/>
      <c r="B4" s="3"/>
      <c r="C4" s="3"/>
      <c r="D4" s="10" t="s">
        <v>98</v>
      </c>
    </row>
    <row r="5" spans="1:4" s="1" customFormat="1" ht="15.95" customHeight="1">
      <c r="A5" s="96" t="s">
        <v>172</v>
      </c>
      <c r="B5" s="6"/>
      <c r="C5" s="98" t="s">
        <v>88</v>
      </c>
      <c r="D5" s="182"/>
    </row>
    <row r="6" spans="1:4" s="1" customFormat="1" ht="15.95" customHeight="1">
      <c r="A6" s="335" t="s">
        <v>57</v>
      </c>
      <c r="B6" s="100" t="s">
        <v>3</v>
      </c>
      <c r="C6" s="101" t="s">
        <v>4</v>
      </c>
      <c r="D6" s="101" t="s">
        <v>2</v>
      </c>
    </row>
    <row r="7" spans="1:4" s="1" customFormat="1" ht="15.95" customHeight="1">
      <c r="A7" s="126">
        <v>2010</v>
      </c>
      <c r="B7" s="336"/>
      <c r="C7" s="104"/>
      <c r="D7" s="104"/>
    </row>
    <row r="8" spans="1:4" s="1" customFormat="1" ht="16.5" customHeight="1">
      <c r="A8" s="160"/>
      <c r="B8" s="303" t="s">
        <v>382</v>
      </c>
      <c r="C8" s="337"/>
      <c r="D8" s="160"/>
    </row>
    <row r="9" spans="1:4" s="1" customFormat="1" ht="16.5" customHeight="1">
      <c r="A9" s="323"/>
      <c r="B9" s="338" t="s">
        <v>383</v>
      </c>
      <c r="C9" s="322"/>
      <c r="D9" s="323"/>
    </row>
    <row r="10" spans="1:4" s="1" customFormat="1" ht="16.5" customHeight="1">
      <c r="A10" s="113">
        <v>818948884</v>
      </c>
      <c r="B10" s="61" t="s">
        <v>384</v>
      </c>
      <c r="C10" s="296">
        <v>891578822</v>
      </c>
      <c r="D10" s="113">
        <v>884153475</v>
      </c>
    </row>
    <row r="11" spans="1:4" s="1" customFormat="1" ht="16.5" customHeight="1">
      <c r="A11" s="113">
        <v>7878566</v>
      </c>
      <c r="B11" s="61" t="s">
        <v>385</v>
      </c>
      <c r="C11" s="296">
        <v>5663630</v>
      </c>
      <c r="D11" s="113">
        <v>9774536</v>
      </c>
    </row>
    <row r="12" spans="1:4" s="1" customFormat="1" ht="16.5" customHeight="1">
      <c r="A12" s="113">
        <v>4573449</v>
      </c>
      <c r="B12" s="61" t="s">
        <v>386</v>
      </c>
      <c r="C12" s="111" t="s">
        <v>54</v>
      </c>
      <c r="D12" s="113">
        <v>7883712</v>
      </c>
    </row>
    <row r="13" spans="1:4" s="1" customFormat="1" ht="16.5" customHeight="1">
      <c r="A13" s="113">
        <v>1759600</v>
      </c>
      <c r="B13" s="61" t="s">
        <v>387</v>
      </c>
      <c r="C13" s="113">
        <v>4078500</v>
      </c>
      <c r="D13" s="113">
        <v>2677232</v>
      </c>
    </row>
    <row r="14" spans="1:4" s="1" customFormat="1" ht="16.5" customHeight="1">
      <c r="A14" s="153">
        <f>SUM(A10:A13)</f>
        <v>833160499</v>
      </c>
      <c r="B14" s="198" t="s">
        <v>388</v>
      </c>
      <c r="C14" s="153">
        <f>SUM(C10:C13)</f>
        <v>901320952</v>
      </c>
      <c r="D14" s="153">
        <f>SUM(D10:D13)</f>
        <v>904488955</v>
      </c>
    </row>
    <row r="15" spans="1:4" s="1" customFormat="1" ht="16.5" customHeight="1">
      <c r="A15" s="153"/>
      <c r="B15" s="339" t="s">
        <v>389</v>
      </c>
      <c r="C15" s="340"/>
      <c r="D15" s="153"/>
    </row>
    <row r="16" spans="1:4" s="1" customFormat="1" ht="16.5" customHeight="1">
      <c r="A16" s="113">
        <v>317622260</v>
      </c>
      <c r="B16" s="61" t="s">
        <v>390</v>
      </c>
      <c r="C16" s="296">
        <v>317725002</v>
      </c>
      <c r="D16" s="113">
        <v>347183818</v>
      </c>
    </row>
    <row r="17" spans="1:4" s="1" customFormat="1" ht="16.5" customHeight="1">
      <c r="A17" s="113">
        <v>34080308</v>
      </c>
      <c r="B17" s="61" t="s">
        <v>391</v>
      </c>
      <c r="C17" s="296">
        <v>34667338</v>
      </c>
      <c r="D17" s="113">
        <v>36653410</v>
      </c>
    </row>
    <row r="18" spans="1:4" s="1" customFormat="1" ht="16.5" customHeight="1">
      <c r="A18" s="113">
        <v>10701436</v>
      </c>
      <c r="B18" s="203" t="s">
        <v>392</v>
      </c>
      <c r="C18" s="296">
        <v>14992232</v>
      </c>
      <c r="D18" s="113">
        <v>16248452</v>
      </c>
    </row>
    <row r="19" spans="1:4" s="1" customFormat="1" ht="16.5" customHeight="1">
      <c r="A19" s="113">
        <v>13045476</v>
      </c>
      <c r="B19" s="61" t="s">
        <v>393</v>
      </c>
      <c r="C19" s="296">
        <v>13040287</v>
      </c>
      <c r="D19" s="113">
        <v>13953153</v>
      </c>
    </row>
    <row r="20" spans="1:4" s="1" customFormat="1" ht="16.5" customHeight="1">
      <c r="A20" s="113">
        <v>44954348</v>
      </c>
      <c r="B20" s="203" t="s">
        <v>394</v>
      </c>
      <c r="C20" s="296">
        <v>48293321</v>
      </c>
      <c r="D20" s="113">
        <v>49581407</v>
      </c>
    </row>
    <row r="21" spans="1:4" s="1" customFormat="1" ht="16.5" customHeight="1">
      <c r="A21" s="113">
        <v>7405888</v>
      </c>
      <c r="B21" s="61" t="s">
        <v>395</v>
      </c>
      <c r="C21" s="296">
        <v>6427729</v>
      </c>
      <c r="D21" s="113">
        <v>7795852</v>
      </c>
    </row>
    <row r="22" spans="1:4" s="1" customFormat="1" ht="16.5" customHeight="1">
      <c r="A22" s="113">
        <v>93569524</v>
      </c>
      <c r="B22" s="61" t="s">
        <v>396</v>
      </c>
      <c r="C22" s="296">
        <v>94628864</v>
      </c>
      <c r="D22" s="113">
        <v>100965904</v>
      </c>
    </row>
    <row r="23" spans="1:4" s="1" customFormat="1" ht="16.5" customHeight="1">
      <c r="A23" s="113">
        <v>21580730</v>
      </c>
      <c r="B23" s="61" t="s">
        <v>397</v>
      </c>
      <c r="C23" s="296">
        <v>23155507</v>
      </c>
      <c r="D23" s="113">
        <v>23536768</v>
      </c>
    </row>
    <row r="24" spans="1:4" s="1" customFormat="1" ht="16.5" customHeight="1">
      <c r="A24" s="112" t="s">
        <v>398</v>
      </c>
      <c r="B24" s="61" t="s">
        <v>399</v>
      </c>
      <c r="C24" s="111" t="s">
        <v>54</v>
      </c>
      <c r="D24" s="113">
        <v>106910766</v>
      </c>
    </row>
    <row r="25" spans="1:4" s="1" customFormat="1" ht="16.5" customHeight="1">
      <c r="A25" s="153">
        <f>SUM(A16:A23)</f>
        <v>542959970</v>
      </c>
      <c r="B25" s="205" t="s">
        <v>400</v>
      </c>
      <c r="C25" s="340">
        <f>SUM(C16:C23)</f>
        <v>552930280</v>
      </c>
      <c r="D25" s="153">
        <f>SUM(D16:D24)</f>
        <v>702829530</v>
      </c>
    </row>
    <row r="26" spans="1:4" s="1" customFormat="1" ht="16.5" customHeight="1">
      <c r="A26" s="153"/>
      <c r="B26" s="339" t="s">
        <v>401</v>
      </c>
      <c r="C26" s="340"/>
      <c r="D26" s="153"/>
    </row>
    <row r="27" spans="1:4" s="1" customFormat="1" ht="16.5" customHeight="1">
      <c r="A27" s="113">
        <v>12203277</v>
      </c>
      <c r="B27" s="61" t="s">
        <v>402</v>
      </c>
      <c r="C27" s="296">
        <v>13731373</v>
      </c>
      <c r="D27" s="113">
        <v>13420821</v>
      </c>
    </row>
    <row r="28" spans="1:4" s="1" customFormat="1" ht="16.5" customHeight="1">
      <c r="A28" s="113">
        <v>2066299</v>
      </c>
      <c r="B28" s="61" t="s">
        <v>403</v>
      </c>
      <c r="C28" s="296">
        <v>1954824</v>
      </c>
      <c r="D28" s="113">
        <v>1969347</v>
      </c>
    </row>
    <row r="29" spans="1:4" s="1" customFormat="1" ht="16.5" customHeight="1">
      <c r="A29" s="113">
        <v>134909795</v>
      </c>
      <c r="B29" s="61" t="s">
        <v>404</v>
      </c>
      <c r="C29" s="296">
        <v>19716787</v>
      </c>
      <c r="D29" s="113">
        <v>58010554</v>
      </c>
    </row>
    <row r="30" spans="1:4" s="1" customFormat="1" ht="16.5" customHeight="1">
      <c r="A30" s="113">
        <v>2317075</v>
      </c>
      <c r="B30" s="61" t="s">
        <v>405</v>
      </c>
      <c r="C30" s="296">
        <v>1385058</v>
      </c>
      <c r="D30" s="113">
        <v>3218407</v>
      </c>
    </row>
    <row r="31" spans="1:4" s="1" customFormat="1" ht="16.5" customHeight="1">
      <c r="A31" s="113">
        <v>5555408</v>
      </c>
      <c r="B31" s="61" t="s">
        <v>406</v>
      </c>
      <c r="C31" s="296">
        <v>3023755</v>
      </c>
      <c r="D31" s="113">
        <v>7464241</v>
      </c>
    </row>
    <row r="32" spans="1:4" s="1" customFormat="1" ht="16.5" customHeight="1">
      <c r="A32" s="113">
        <v>9375029</v>
      </c>
      <c r="B32" s="61" t="s">
        <v>407</v>
      </c>
      <c r="C32" s="296">
        <v>8443449</v>
      </c>
      <c r="D32" s="113">
        <v>11254741</v>
      </c>
    </row>
    <row r="33" spans="1:4" s="1" customFormat="1" ht="16.5" customHeight="1">
      <c r="A33" s="113">
        <v>13885018</v>
      </c>
      <c r="B33" s="61" t="s">
        <v>408</v>
      </c>
      <c r="C33" s="296">
        <v>13962838</v>
      </c>
      <c r="D33" s="113">
        <v>15140244</v>
      </c>
    </row>
    <row r="34" spans="1:4" s="1" customFormat="1" ht="16.5" customHeight="1">
      <c r="A34" s="113">
        <v>47742522</v>
      </c>
      <c r="B34" s="61" t="s">
        <v>409</v>
      </c>
      <c r="C34" s="296">
        <v>44661644</v>
      </c>
      <c r="D34" s="113">
        <v>50886806</v>
      </c>
    </row>
    <row r="35" spans="1:4" s="1" customFormat="1" ht="16.5" customHeight="1">
      <c r="A35" s="112" t="s">
        <v>398</v>
      </c>
      <c r="B35" s="61" t="s">
        <v>410</v>
      </c>
      <c r="C35" s="296">
        <v>15000</v>
      </c>
      <c r="D35" s="111" t="s">
        <v>398</v>
      </c>
    </row>
    <row r="36" spans="1:4" s="1" customFormat="1" ht="16.5" customHeight="1">
      <c r="A36" s="113">
        <v>5444305</v>
      </c>
      <c r="B36" s="61" t="s">
        <v>411</v>
      </c>
      <c r="C36" s="296">
        <v>5200000</v>
      </c>
      <c r="D36" s="113">
        <v>8683902</v>
      </c>
    </row>
    <row r="37" spans="1:4" s="1" customFormat="1" ht="16.5" customHeight="1">
      <c r="A37" s="153">
        <f>SUM(A27:A36)</f>
        <v>233498728</v>
      </c>
      <c r="B37" s="198" t="s">
        <v>412</v>
      </c>
      <c r="C37" s="153">
        <f>SUM(C27:C36)</f>
        <v>112094728</v>
      </c>
      <c r="D37" s="153">
        <f>SUM(D27:D36)</f>
        <v>170049063</v>
      </c>
    </row>
    <row r="38" spans="1:4" s="1" customFormat="1" ht="16.5" customHeight="1">
      <c r="A38" s="341" t="s">
        <v>413</v>
      </c>
      <c r="B38" s="342" t="s">
        <v>414</v>
      </c>
      <c r="C38" s="343" t="s">
        <v>415</v>
      </c>
      <c r="D38" s="341" t="s">
        <v>416</v>
      </c>
    </row>
    <row r="39" spans="1:4" s="1" customFormat="1" ht="16.5" customHeight="1">
      <c r="A39" s="153">
        <v>1722705928</v>
      </c>
      <c r="B39" s="344" t="s">
        <v>417</v>
      </c>
      <c r="C39" s="153">
        <v>1677546597</v>
      </c>
      <c r="D39" s="153">
        <v>1935446884</v>
      </c>
    </row>
    <row r="40" spans="1:4" s="1" customFormat="1" ht="16.5" customHeight="1">
      <c r="A40" s="153"/>
      <c r="B40" s="303" t="s">
        <v>418</v>
      </c>
      <c r="C40" s="340"/>
      <c r="D40" s="153"/>
    </row>
    <row r="41" spans="1:4" s="1" customFormat="1" ht="16.5" customHeight="1">
      <c r="A41" s="113"/>
      <c r="B41" s="309" t="s">
        <v>419</v>
      </c>
      <c r="C41" s="296"/>
      <c r="D41" s="113"/>
    </row>
    <row r="42" spans="1:4" s="1" customFormat="1" ht="16.5" customHeight="1">
      <c r="A42" s="113">
        <v>65951569</v>
      </c>
      <c r="B42" s="61" t="s">
        <v>420</v>
      </c>
      <c r="C42" s="296">
        <v>51451719</v>
      </c>
      <c r="D42" s="113">
        <v>78115916</v>
      </c>
    </row>
    <row r="43" spans="1:4" s="1" customFormat="1" ht="16.5" customHeight="1">
      <c r="A43" s="113">
        <v>4308137</v>
      </c>
      <c r="B43" s="61" t="s">
        <v>421</v>
      </c>
      <c r="C43" s="296">
        <v>3039286</v>
      </c>
      <c r="D43" s="113">
        <v>4051161</v>
      </c>
    </row>
    <row r="44" spans="1:4" s="1" customFormat="1" ht="16.5" customHeight="1">
      <c r="A44" s="310">
        <v>1727207</v>
      </c>
      <c r="B44" s="66" t="s">
        <v>422</v>
      </c>
      <c r="C44" s="312">
        <v>965610</v>
      </c>
      <c r="D44" s="310">
        <v>1485159</v>
      </c>
    </row>
    <row r="45" spans="1:4" s="1" customFormat="1" ht="17.100000000000001" customHeight="1">
      <c r="A45" s="345" t="s">
        <v>423</v>
      </c>
      <c r="B45"/>
      <c r="C45"/>
      <c r="D45"/>
    </row>
    <row r="46" spans="1:4" s="1" customFormat="1" ht="17.100000000000001" customHeight="1">
      <c r="A46" s="345" t="s">
        <v>424</v>
      </c>
      <c r="B46"/>
      <c r="C46"/>
      <c r="D46"/>
    </row>
    <row r="47" spans="1:4" s="1" customFormat="1" ht="17.100000000000001" customHeight="1">
      <c r="A47" s="345" t="s">
        <v>425</v>
      </c>
      <c r="B47"/>
      <c r="C47"/>
      <c r="D47"/>
    </row>
    <row r="48" spans="1:4" s="1" customFormat="1" ht="17.100000000000001" customHeight="1">
      <c r="A48" s="346" t="s">
        <v>426</v>
      </c>
      <c r="B48"/>
      <c r="C48"/>
      <c r="D48"/>
    </row>
    <row r="49" spans="1:4" s="1" customFormat="1" ht="15" customHeight="1">
      <c r="A49" s="346"/>
      <c r="B49"/>
      <c r="C49"/>
      <c r="D49"/>
    </row>
    <row r="50" spans="1:4" s="1" customFormat="1" ht="13.5" customHeight="1">
      <c r="A50"/>
      <c r="B50" s="70" t="s">
        <v>427</v>
      </c>
      <c r="C50"/>
      <c r="D50"/>
    </row>
    <row r="51" spans="1:4" s="1" customFormat="1" ht="13.5" customHeight="1">
      <c r="A51"/>
      <c r="B51"/>
      <c r="C51"/>
      <c r="D51"/>
    </row>
    <row r="52" spans="1:4" s="1" customFormat="1" ht="13.5" customHeight="1">
      <c r="A52"/>
      <c r="B52"/>
      <c r="C52"/>
      <c r="D52"/>
    </row>
    <row r="53" spans="1:4" s="1" customFormat="1" ht="19.5" customHeight="1">
      <c r="A53" s="347" t="s">
        <v>428</v>
      </c>
      <c r="B53" s="348"/>
      <c r="C53" s="348"/>
      <c r="D53" s="348"/>
    </row>
    <row r="54" spans="1:4" s="1" customFormat="1" ht="19.5" customHeight="1">
      <c r="A54" s="123" t="s">
        <v>429</v>
      </c>
      <c r="B54" s="93"/>
      <c r="C54" s="93"/>
      <c r="D54" s="93"/>
    </row>
    <row r="55" spans="1:4" s="94" customFormat="1" ht="18.75" customHeight="1">
      <c r="A55" s="92" t="s">
        <v>238</v>
      </c>
      <c r="B55" s="93"/>
      <c r="C55" s="93"/>
      <c r="D55" s="93"/>
    </row>
    <row r="56" spans="1:4" s="1" customFormat="1" ht="17.100000000000001" customHeight="1">
      <c r="A56" s="3"/>
      <c r="B56" s="3"/>
      <c r="C56" s="3"/>
      <c r="D56" s="10" t="s">
        <v>98</v>
      </c>
    </row>
    <row r="57" spans="1:4" s="1" customFormat="1" ht="19.5" customHeight="1">
      <c r="A57" s="96" t="s">
        <v>172</v>
      </c>
      <c r="B57" s="6"/>
      <c r="C57" s="98" t="s">
        <v>88</v>
      </c>
      <c r="D57" s="182"/>
    </row>
    <row r="58" spans="1:4" s="1" customFormat="1" ht="19.5" customHeight="1">
      <c r="A58" s="335" t="s">
        <v>57</v>
      </c>
      <c r="B58" s="100" t="s">
        <v>3</v>
      </c>
      <c r="C58" s="101" t="s">
        <v>4</v>
      </c>
      <c r="D58" s="101" t="s">
        <v>2</v>
      </c>
    </row>
    <row r="59" spans="1:4" s="1" customFormat="1" ht="19.5" customHeight="1">
      <c r="A59" s="126">
        <v>2010</v>
      </c>
      <c r="B59" s="349"/>
      <c r="C59" s="104"/>
      <c r="D59" s="104"/>
    </row>
    <row r="60" spans="1:4" s="1" customFormat="1" ht="19.5" customHeight="1">
      <c r="A60" s="350"/>
      <c r="B60" s="351" t="s">
        <v>430</v>
      </c>
      <c r="C60" s="352"/>
      <c r="D60" s="99"/>
    </row>
    <row r="61" spans="1:4" s="1" customFormat="1" ht="18" customHeight="1">
      <c r="A61" s="113">
        <v>11055742</v>
      </c>
      <c r="B61" s="61" t="s">
        <v>431</v>
      </c>
      <c r="C61" s="296">
        <v>9247411</v>
      </c>
      <c r="D61" s="113">
        <v>13766138</v>
      </c>
    </row>
    <row r="62" spans="1:4" s="1" customFormat="1" ht="18" customHeight="1">
      <c r="A62" s="113">
        <v>16269915</v>
      </c>
      <c r="B62" s="61" t="s">
        <v>432</v>
      </c>
      <c r="C62" s="296">
        <v>14196227</v>
      </c>
      <c r="D62" s="113">
        <v>14257595</v>
      </c>
    </row>
    <row r="63" spans="1:4" s="1" customFormat="1" ht="18" customHeight="1">
      <c r="A63" s="113">
        <v>6411662</v>
      </c>
      <c r="B63" s="61" t="s">
        <v>433</v>
      </c>
      <c r="C63" s="296">
        <v>5289651</v>
      </c>
      <c r="D63" s="113">
        <v>6790985</v>
      </c>
    </row>
    <row r="64" spans="1:4" s="1" customFormat="1" ht="18" customHeight="1">
      <c r="A64" s="113">
        <v>2357615</v>
      </c>
      <c r="B64" s="61" t="s">
        <v>434</v>
      </c>
      <c r="C64" s="296">
        <v>1529572</v>
      </c>
      <c r="D64" s="113">
        <v>3151194</v>
      </c>
    </row>
    <row r="65" spans="1:4" s="1" customFormat="1" ht="18" customHeight="1">
      <c r="A65" s="113">
        <v>4086552</v>
      </c>
      <c r="B65" s="61" t="s">
        <v>435</v>
      </c>
      <c r="C65" s="296">
        <v>3091543</v>
      </c>
      <c r="D65" s="113">
        <v>5394821</v>
      </c>
    </row>
    <row r="66" spans="1:4" s="1" customFormat="1" ht="18" customHeight="1">
      <c r="A66" s="113">
        <v>5258307</v>
      </c>
      <c r="B66" s="61" t="s">
        <v>436</v>
      </c>
      <c r="C66" s="296">
        <v>2944086</v>
      </c>
      <c r="D66" s="113">
        <v>5928246</v>
      </c>
    </row>
    <row r="67" spans="1:4" s="1" customFormat="1" ht="18" customHeight="1">
      <c r="A67" s="113">
        <v>3989416</v>
      </c>
      <c r="B67" s="203" t="s">
        <v>437</v>
      </c>
      <c r="C67" s="296">
        <v>2784115</v>
      </c>
      <c r="D67" s="113">
        <v>4603953</v>
      </c>
    </row>
    <row r="68" spans="1:4" s="1" customFormat="1" ht="18" customHeight="1">
      <c r="A68" s="113">
        <v>180242</v>
      </c>
      <c r="B68" s="61" t="s">
        <v>438</v>
      </c>
      <c r="C68" s="296">
        <v>182464</v>
      </c>
      <c r="D68" s="113">
        <v>202142</v>
      </c>
    </row>
    <row r="69" spans="1:4" s="1" customFormat="1" ht="18" customHeight="1">
      <c r="A69" s="113">
        <v>5422825</v>
      </c>
      <c r="B69" s="203" t="s">
        <v>439</v>
      </c>
      <c r="C69" s="296">
        <v>2875549</v>
      </c>
      <c r="D69" s="113">
        <v>2933562</v>
      </c>
    </row>
    <row r="70" spans="1:4" s="1" customFormat="1" ht="18" customHeight="1">
      <c r="A70" s="113">
        <v>8145157</v>
      </c>
      <c r="B70" s="203" t="s">
        <v>440</v>
      </c>
      <c r="C70" s="296">
        <v>6553112</v>
      </c>
      <c r="D70" s="113">
        <v>9669074</v>
      </c>
    </row>
    <row r="71" spans="1:4" s="1" customFormat="1" ht="18" customHeight="1">
      <c r="A71" s="113">
        <v>3858470</v>
      </c>
      <c r="B71" s="61" t="s">
        <v>441</v>
      </c>
      <c r="C71" s="296">
        <v>3054698</v>
      </c>
      <c r="D71" s="113">
        <v>4948499</v>
      </c>
    </row>
    <row r="72" spans="1:4" s="1" customFormat="1" ht="18" customHeight="1">
      <c r="A72" s="113">
        <v>9140011</v>
      </c>
      <c r="B72" s="61" t="s">
        <v>442</v>
      </c>
      <c r="C72" s="296">
        <v>7123385</v>
      </c>
      <c r="D72" s="113">
        <v>9569250</v>
      </c>
    </row>
    <row r="73" spans="1:4" s="1" customFormat="1" ht="19.5" customHeight="1">
      <c r="A73" s="157">
        <f>SUM(A42:A44,A61:A72)</f>
        <v>148162827</v>
      </c>
      <c r="B73" s="209" t="s">
        <v>443</v>
      </c>
      <c r="C73" s="353">
        <f>SUM(C42:C72)</f>
        <v>114328428</v>
      </c>
      <c r="D73" s="157">
        <f>SUM(D42:D72)</f>
        <v>164867695</v>
      </c>
    </row>
    <row r="74" spans="1:4" s="1" customFormat="1" ht="19.5" customHeight="1">
      <c r="A74" s="153"/>
      <c r="B74" s="354" t="s">
        <v>444</v>
      </c>
      <c r="C74" s="340"/>
      <c r="D74" s="153"/>
    </row>
    <row r="75" spans="1:4" s="1" customFormat="1" ht="18" customHeight="1">
      <c r="A75" s="113">
        <v>200000</v>
      </c>
      <c r="B75" s="61" t="s">
        <v>445</v>
      </c>
      <c r="C75" s="296">
        <v>70400</v>
      </c>
      <c r="D75" s="113">
        <v>250000</v>
      </c>
    </row>
    <row r="76" spans="1:4" s="1" customFormat="1" ht="18" customHeight="1">
      <c r="A76" s="113">
        <v>14695253</v>
      </c>
      <c r="B76" s="61" t="s">
        <v>446</v>
      </c>
      <c r="C76" s="296">
        <v>15638152</v>
      </c>
      <c r="D76" s="113">
        <v>16664236</v>
      </c>
    </row>
    <row r="77" spans="1:4" s="1" customFormat="1" ht="18" customHeight="1">
      <c r="A77" s="113">
        <v>26245673</v>
      </c>
      <c r="B77" s="61" t="s">
        <v>447</v>
      </c>
      <c r="C77" s="296">
        <v>25350508</v>
      </c>
      <c r="D77" s="113">
        <v>30635585</v>
      </c>
    </row>
    <row r="78" spans="1:4" s="1" customFormat="1" ht="18" customHeight="1">
      <c r="A78" s="113">
        <v>1363656</v>
      </c>
      <c r="B78" s="61" t="s">
        <v>448</v>
      </c>
      <c r="C78" s="296">
        <v>1060031</v>
      </c>
      <c r="D78" s="113">
        <v>1482531</v>
      </c>
    </row>
    <row r="79" spans="1:4" s="1" customFormat="1" ht="18" customHeight="1">
      <c r="A79" s="113">
        <v>97792</v>
      </c>
      <c r="B79" s="61" t="s">
        <v>449</v>
      </c>
      <c r="C79" s="296">
        <v>191266</v>
      </c>
      <c r="D79" s="113">
        <v>126338</v>
      </c>
    </row>
    <row r="80" spans="1:4" s="1" customFormat="1" ht="18" customHeight="1">
      <c r="A80" s="113">
        <v>15679210</v>
      </c>
      <c r="B80" s="61" t="s">
        <v>450</v>
      </c>
      <c r="C80" s="296">
        <v>4899276</v>
      </c>
      <c r="D80" s="113">
        <v>11433936</v>
      </c>
    </row>
    <row r="81" spans="1:4" s="1" customFormat="1" ht="18" customHeight="1">
      <c r="A81" s="113">
        <v>1348267</v>
      </c>
      <c r="B81" s="61" t="s">
        <v>451</v>
      </c>
      <c r="C81" s="296">
        <v>1388477</v>
      </c>
      <c r="D81" s="113">
        <v>2018198</v>
      </c>
    </row>
    <row r="82" spans="1:4" s="1" customFormat="1" ht="18" customHeight="1">
      <c r="A82" s="113">
        <v>1569597</v>
      </c>
      <c r="B82" s="61" t="s">
        <v>452</v>
      </c>
      <c r="C82" s="296">
        <v>1225536</v>
      </c>
      <c r="D82" s="113">
        <v>1259065</v>
      </c>
    </row>
    <row r="83" spans="1:4" s="1" customFormat="1" ht="18" customHeight="1">
      <c r="A83" s="113">
        <v>9433134</v>
      </c>
      <c r="B83" s="61" t="s">
        <v>453</v>
      </c>
      <c r="C83" s="296">
        <v>3187844</v>
      </c>
      <c r="D83" s="113">
        <v>5105337</v>
      </c>
    </row>
    <row r="84" spans="1:4" s="1" customFormat="1" ht="18" customHeight="1">
      <c r="A84" s="113">
        <v>13354732</v>
      </c>
      <c r="B84" s="61" t="s">
        <v>454</v>
      </c>
      <c r="C84" s="296">
        <v>9719370</v>
      </c>
      <c r="D84" s="113">
        <v>14626437</v>
      </c>
    </row>
    <row r="85" spans="1:4" s="1" customFormat="1" ht="18" customHeight="1">
      <c r="A85" s="113">
        <v>3163642</v>
      </c>
      <c r="B85" s="61" t="s">
        <v>455</v>
      </c>
      <c r="C85" s="296">
        <v>3511378</v>
      </c>
      <c r="D85" s="113">
        <v>3770809</v>
      </c>
    </row>
    <row r="86" spans="1:4" s="1" customFormat="1" ht="18" customHeight="1">
      <c r="A86" s="113">
        <v>681468</v>
      </c>
      <c r="B86" s="61" t="s">
        <v>456</v>
      </c>
      <c r="C86" s="296">
        <v>1292827</v>
      </c>
      <c r="D86" s="113">
        <v>1522892</v>
      </c>
    </row>
    <row r="87" spans="1:4" s="1" customFormat="1" ht="18" customHeight="1">
      <c r="A87" s="113">
        <v>15923337</v>
      </c>
      <c r="B87" s="61" t="s">
        <v>457</v>
      </c>
      <c r="C87" s="296">
        <v>10808503</v>
      </c>
      <c r="D87" s="113">
        <v>17795983</v>
      </c>
    </row>
    <row r="88" spans="1:4" s="1" customFormat="1" ht="18" customHeight="1">
      <c r="A88" s="113">
        <v>1708065</v>
      </c>
      <c r="B88" s="61" t="s">
        <v>458</v>
      </c>
      <c r="C88" s="296">
        <v>1291469</v>
      </c>
      <c r="D88" s="113">
        <v>2464860</v>
      </c>
    </row>
    <row r="89" spans="1:4" s="1" customFormat="1" ht="18" customHeight="1">
      <c r="A89" s="113">
        <v>3553367</v>
      </c>
      <c r="B89" s="61" t="s">
        <v>459</v>
      </c>
      <c r="C89" s="296">
        <v>2194878</v>
      </c>
      <c r="D89" s="113">
        <v>3673556</v>
      </c>
    </row>
    <row r="90" spans="1:4" s="1" customFormat="1" ht="18" customHeight="1">
      <c r="A90" s="310">
        <v>8182503</v>
      </c>
      <c r="B90" s="291" t="s">
        <v>460</v>
      </c>
      <c r="C90" s="312">
        <v>6253913</v>
      </c>
      <c r="D90" s="310">
        <v>9242107</v>
      </c>
    </row>
    <row r="91" spans="1:4" s="1" customFormat="1" ht="18" customHeight="1">
      <c r="A91"/>
      <c r="B91"/>
      <c r="C91"/>
      <c r="D91"/>
    </row>
    <row r="92" spans="1:4" s="1" customFormat="1" ht="18" customHeight="1">
      <c r="A92"/>
      <c r="B92" s="158" t="s">
        <v>461</v>
      </c>
      <c r="C92"/>
      <c r="D92"/>
    </row>
    <row r="93" spans="1:4" s="1" customFormat="1" ht="18.75" customHeight="1">
      <c r="A93"/>
      <c r="B93"/>
      <c r="C93"/>
      <c r="D93"/>
    </row>
    <row r="94" spans="1:4" s="1" customFormat="1" ht="12.75" customHeight="1">
      <c r="A94" s="355"/>
      <c r="B94" s="152"/>
      <c r="C94" s="355"/>
      <c r="D94" s="356"/>
    </row>
    <row r="95" spans="1:4" s="1" customFormat="1" ht="12.75" customHeight="1">
      <c r="A95" s="355"/>
      <c r="B95" s="152"/>
      <c r="C95" s="355"/>
      <c r="D95" s="356"/>
    </row>
    <row r="96" spans="1:4" s="1" customFormat="1" ht="12.75" customHeight="1">
      <c r="A96" s="355"/>
      <c r="B96" s="152"/>
      <c r="C96" s="355"/>
      <c r="D96" s="356"/>
    </row>
    <row r="97" spans="1:4" s="1" customFormat="1" ht="12.75" customHeight="1">
      <c r="A97" s="355"/>
      <c r="B97" s="152"/>
      <c r="C97" s="355"/>
      <c r="D97" s="356"/>
    </row>
    <row r="98" spans="1:4" s="1" customFormat="1" ht="12.75" customHeight="1">
      <c r="A98" s="355"/>
      <c r="B98" s="152"/>
      <c r="C98" s="355"/>
      <c r="D98" s="356"/>
    </row>
    <row r="99" spans="1:4" s="1" customFormat="1" ht="19.5" customHeight="1">
      <c r="A99" s="347" t="s">
        <v>428</v>
      </c>
      <c r="B99" s="348"/>
      <c r="C99" s="348"/>
      <c r="D99" s="348"/>
    </row>
    <row r="100" spans="1:4" s="1" customFormat="1" ht="19.5" customHeight="1">
      <c r="A100" s="123" t="s">
        <v>429</v>
      </c>
      <c r="B100" s="93"/>
      <c r="C100" s="93"/>
      <c r="D100" s="93"/>
    </row>
    <row r="101" spans="1:4" s="94" customFormat="1" ht="18.75" customHeight="1">
      <c r="A101" s="92" t="s">
        <v>238</v>
      </c>
      <c r="B101" s="93"/>
      <c r="C101" s="93"/>
      <c r="D101" s="93"/>
    </row>
    <row r="102" spans="1:4" s="1" customFormat="1" ht="18" customHeight="1">
      <c r="A102" s="3"/>
      <c r="B102" s="3"/>
      <c r="C102" s="3"/>
      <c r="D102" s="10" t="s">
        <v>98</v>
      </c>
    </row>
    <row r="103" spans="1:4" s="1" customFormat="1" ht="19.5" customHeight="1">
      <c r="A103" s="96" t="s">
        <v>172</v>
      </c>
      <c r="B103" s="6"/>
      <c r="C103" s="98" t="s">
        <v>88</v>
      </c>
      <c r="D103" s="182"/>
    </row>
    <row r="104" spans="1:4" s="1" customFormat="1" ht="19.5" customHeight="1">
      <c r="A104" s="335" t="s">
        <v>57</v>
      </c>
      <c r="B104" s="100" t="s">
        <v>3</v>
      </c>
      <c r="C104" s="101" t="s">
        <v>4</v>
      </c>
      <c r="D104" s="101" t="s">
        <v>2</v>
      </c>
    </row>
    <row r="105" spans="1:4" s="1" customFormat="1" ht="19.5" customHeight="1">
      <c r="A105" s="126">
        <v>2010</v>
      </c>
      <c r="B105" s="349"/>
      <c r="C105" s="104"/>
      <c r="D105" s="104"/>
    </row>
    <row r="106" spans="1:4" s="1" customFormat="1" ht="19.5" customHeight="1">
      <c r="A106" s="350"/>
      <c r="B106" s="357" t="s">
        <v>462</v>
      </c>
      <c r="C106" s="352"/>
      <c r="D106" s="99"/>
    </row>
    <row r="107" spans="1:4" s="1" customFormat="1" ht="19.5" customHeight="1">
      <c r="A107" s="113">
        <v>3636958</v>
      </c>
      <c r="B107" s="61" t="s">
        <v>463</v>
      </c>
      <c r="C107" s="296">
        <v>3453053</v>
      </c>
      <c r="D107" s="113">
        <v>4246882</v>
      </c>
    </row>
    <row r="108" spans="1:4" s="1" customFormat="1" ht="19.5" customHeight="1">
      <c r="A108" s="113">
        <v>45244550</v>
      </c>
      <c r="B108" s="358" t="s">
        <v>464</v>
      </c>
      <c r="C108" s="359">
        <v>13356502</v>
      </c>
      <c r="D108" s="113">
        <v>28006191</v>
      </c>
    </row>
    <row r="109" spans="1:4" s="1" customFormat="1" ht="19.5" customHeight="1">
      <c r="A109" s="113">
        <v>30373589</v>
      </c>
      <c r="B109" s="358" t="s">
        <v>465</v>
      </c>
      <c r="C109" s="359">
        <v>214109</v>
      </c>
      <c r="D109" s="113">
        <v>14014967</v>
      </c>
    </row>
    <row r="110" spans="1:4" s="1" customFormat="1" ht="18.75" customHeight="1">
      <c r="A110" s="113">
        <v>32669410</v>
      </c>
      <c r="B110" s="203" t="s">
        <v>466</v>
      </c>
      <c r="C110" s="296">
        <v>35595829</v>
      </c>
      <c r="D110" s="113">
        <v>45865130</v>
      </c>
    </row>
    <row r="111" spans="1:4" s="1" customFormat="1" ht="18.75" customHeight="1">
      <c r="A111" s="113">
        <v>46190</v>
      </c>
      <c r="B111" s="61" t="s">
        <v>467</v>
      </c>
      <c r="C111" s="111" t="s">
        <v>54</v>
      </c>
      <c r="D111" s="296">
        <v>1367</v>
      </c>
    </row>
    <row r="112" spans="1:4" s="1" customFormat="1" ht="18.75" customHeight="1">
      <c r="A112" s="113">
        <v>1908</v>
      </c>
      <c r="B112" s="61" t="s">
        <v>468</v>
      </c>
      <c r="C112" s="296">
        <v>2004</v>
      </c>
      <c r="D112" s="296">
        <v>8175</v>
      </c>
    </row>
    <row r="113" spans="1:4" s="1" customFormat="1" ht="18.75" customHeight="1">
      <c r="A113" s="113">
        <v>2506057</v>
      </c>
      <c r="B113" s="61" t="s">
        <v>469</v>
      </c>
      <c r="C113" s="296">
        <v>561304</v>
      </c>
      <c r="D113" s="113">
        <v>886683</v>
      </c>
    </row>
    <row r="114" spans="1:4" s="1" customFormat="1" ht="18.75" customHeight="1">
      <c r="A114" s="113">
        <v>17427317</v>
      </c>
      <c r="B114" s="61" t="s">
        <v>470</v>
      </c>
      <c r="C114" s="296">
        <v>6307370</v>
      </c>
      <c r="D114" s="113">
        <v>10785151</v>
      </c>
    </row>
    <row r="115" spans="1:4" s="1" customFormat="1" ht="18.75" customHeight="1">
      <c r="A115" s="113">
        <v>130934879</v>
      </c>
      <c r="B115" s="61" t="s">
        <v>471</v>
      </c>
      <c r="C115" s="296">
        <v>19231194</v>
      </c>
      <c r="D115" s="113">
        <v>19527792</v>
      </c>
    </row>
    <row r="116" spans="1:4" s="1" customFormat="1" ht="18.75" customHeight="1">
      <c r="A116" s="113">
        <v>31897</v>
      </c>
      <c r="B116" s="61" t="s">
        <v>472</v>
      </c>
      <c r="C116" s="296">
        <v>17153</v>
      </c>
      <c r="D116" s="113">
        <v>27905</v>
      </c>
    </row>
    <row r="117" spans="1:4" s="1" customFormat="1" ht="18.75" customHeight="1">
      <c r="A117" s="113">
        <v>112749</v>
      </c>
      <c r="B117" s="203" t="s">
        <v>473</v>
      </c>
      <c r="C117" s="296">
        <v>1614404</v>
      </c>
      <c r="D117" s="113">
        <v>454279</v>
      </c>
    </row>
    <row r="118" spans="1:4" s="1" customFormat="1" ht="18.75" customHeight="1">
      <c r="A118" s="113">
        <v>6031561</v>
      </c>
      <c r="B118" s="61" t="s">
        <v>474</v>
      </c>
      <c r="C118" s="296">
        <v>3256727</v>
      </c>
      <c r="D118" s="113">
        <v>5517908</v>
      </c>
    </row>
    <row r="119" spans="1:4" s="1" customFormat="1" ht="18.75" customHeight="1">
      <c r="A119" s="113">
        <v>71749622</v>
      </c>
      <c r="B119" s="61" t="s">
        <v>475</v>
      </c>
      <c r="C119" s="296">
        <v>32219799</v>
      </c>
      <c r="D119" s="113">
        <v>73070174</v>
      </c>
    </row>
    <row r="120" spans="1:4" s="1" customFormat="1" ht="18.75" customHeight="1">
      <c r="A120" s="113">
        <v>17508924</v>
      </c>
      <c r="B120" s="203" t="s">
        <v>476</v>
      </c>
      <c r="C120" s="296">
        <v>15809730</v>
      </c>
      <c r="D120" s="113">
        <v>17585797</v>
      </c>
    </row>
    <row r="121" spans="1:4" s="1" customFormat="1" ht="18.75" customHeight="1">
      <c r="A121" s="113">
        <v>163432</v>
      </c>
      <c r="B121" s="61" t="s">
        <v>477</v>
      </c>
      <c r="C121" s="296">
        <v>31538</v>
      </c>
      <c r="D121" s="113">
        <v>509042</v>
      </c>
    </row>
    <row r="122" spans="1:4" s="1" customFormat="1" ht="18.75" customHeight="1">
      <c r="A122" s="113">
        <v>171344</v>
      </c>
      <c r="B122" s="61" t="s">
        <v>478</v>
      </c>
      <c r="C122" s="296">
        <v>174800</v>
      </c>
      <c r="D122" s="113">
        <v>355971</v>
      </c>
    </row>
    <row r="123" spans="1:4" s="1" customFormat="1" ht="19.5" customHeight="1">
      <c r="A123" s="153">
        <f>SUM(A75:A90,A107:A122)</f>
        <v>475810083</v>
      </c>
      <c r="B123" s="198" t="s">
        <v>479</v>
      </c>
      <c r="C123" s="340">
        <f>SUM(C75:C122)</f>
        <v>219929344</v>
      </c>
      <c r="D123" s="340">
        <f>SUM(D75:D122)</f>
        <v>342935284</v>
      </c>
    </row>
    <row r="124" spans="1:4" s="1" customFormat="1" ht="18.75" customHeight="1">
      <c r="A124" s="153"/>
      <c r="B124" s="354" t="s">
        <v>480</v>
      </c>
      <c r="C124" s="340"/>
      <c r="D124" s="153"/>
    </row>
    <row r="125" spans="1:4" s="1" customFormat="1" ht="18.75" customHeight="1">
      <c r="A125" s="113">
        <v>8189538</v>
      </c>
      <c r="B125" s="61" t="s">
        <v>481</v>
      </c>
      <c r="C125" s="296">
        <v>6790440</v>
      </c>
      <c r="D125" s="113">
        <v>9615823</v>
      </c>
    </row>
    <row r="126" spans="1:4" s="1" customFormat="1" ht="18.75" customHeight="1">
      <c r="A126" s="113">
        <v>46775371</v>
      </c>
      <c r="B126" s="203" t="s">
        <v>482</v>
      </c>
      <c r="C126" s="296">
        <v>25330121</v>
      </c>
      <c r="D126" s="113">
        <v>41586573</v>
      </c>
    </row>
    <row r="127" spans="1:4" s="1" customFormat="1" ht="18.75" customHeight="1">
      <c r="A127" s="113">
        <v>19356170</v>
      </c>
      <c r="B127" s="61" t="s">
        <v>483</v>
      </c>
      <c r="C127" s="296">
        <v>12827097</v>
      </c>
      <c r="D127" s="113">
        <v>20763180</v>
      </c>
    </row>
    <row r="128" spans="1:4" s="1" customFormat="1" ht="18.75" customHeight="1">
      <c r="A128" s="113">
        <v>4422124</v>
      </c>
      <c r="B128" s="61" t="s">
        <v>484</v>
      </c>
      <c r="C128" s="296">
        <v>3679236</v>
      </c>
      <c r="D128" s="113">
        <v>4962217</v>
      </c>
    </row>
    <row r="129" spans="1:5" s="1" customFormat="1" ht="19.5" customHeight="1">
      <c r="A129" s="153">
        <f>SUM(A125:A128)</f>
        <v>78743203</v>
      </c>
      <c r="B129" s="198" t="s">
        <v>485</v>
      </c>
      <c r="C129" s="153">
        <f>SUM(C125:C128)</f>
        <v>48626894</v>
      </c>
      <c r="D129" s="153">
        <f>SUM(D125:D128)</f>
        <v>76927793</v>
      </c>
    </row>
    <row r="130" spans="1:5" s="1" customFormat="1" ht="19.5" customHeight="1">
      <c r="A130" s="157">
        <f>SUM(A73+A123+A129)</f>
        <v>702716113</v>
      </c>
      <c r="B130" s="360" t="s">
        <v>486</v>
      </c>
      <c r="C130" s="353">
        <f>SUM(C73+C123+C129)</f>
        <v>382884666</v>
      </c>
      <c r="D130" s="353">
        <f>SUM(D73+D123+D129)</f>
        <v>584730772</v>
      </c>
    </row>
    <row r="131" spans="1:5" s="1" customFormat="1" ht="18" customHeight="1">
      <c r="A131" s="153"/>
      <c r="B131" s="303" t="s">
        <v>487</v>
      </c>
      <c r="C131" s="340"/>
      <c r="D131" s="153"/>
    </row>
    <row r="132" spans="1:5" s="1" customFormat="1" ht="18" customHeight="1">
      <c r="A132" s="113"/>
      <c r="B132" s="309" t="s">
        <v>488</v>
      </c>
      <c r="C132" s="296"/>
      <c r="D132" s="113"/>
    </row>
    <row r="133" spans="1:5" s="1" customFormat="1" ht="16.5" customHeight="1">
      <c r="A133" s="113"/>
      <c r="B133" s="309" t="s">
        <v>489</v>
      </c>
      <c r="C133" s="296"/>
      <c r="D133" s="113"/>
    </row>
    <row r="134" spans="1:5" s="1" customFormat="1" ht="16.5" customHeight="1">
      <c r="A134" s="113">
        <v>9226191</v>
      </c>
      <c r="B134" s="203" t="s">
        <v>490</v>
      </c>
      <c r="C134" s="296">
        <v>104554000</v>
      </c>
      <c r="D134" s="113">
        <v>160530315</v>
      </c>
    </row>
    <row r="135" spans="1:5" s="1" customFormat="1" ht="16.5" customHeight="1">
      <c r="A135" s="113">
        <v>55937639</v>
      </c>
      <c r="B135" s="61" t="s">
        <v>491</v>
      </c>
      <c r="C135" s="296">
        <v>7681000</v>
      </c>
      <c r="D135" s="113">
        <v>36864608</v>
      </c>
    </row>
    <row r="136" spans="1:5" s="1" customFormat="1" ht="21" customHeight="1">
      <c r="A136" s="157">
        <f>SUM(A134:A135)</f>
        <v>65163830</v>
      </c>
      <c r="B136" s="209" t="s">
        <v>492</v>
      </c>
      <c r="C136" s="157">
        <f>SUM(C134:C135)</f>
        <v>112235000</v>
      </c>
      <c r="D136" s="157">
        <f>SUM(D134:D135)</f>
        <v>197394923</v>
      </c>
    </row>
    <row r="137" spans="1:5" s="1" customFormat="1" ht="23.25">
      <c r="A137" s="356"/>
      <c r="B137" s="330"/>
      <c r="C137" s="356"/>
      <c r="D137" s="356"/>
    </row>
    <row r="138" spans="1:5" s="1" customFormat="1" ht="18" customHeight="1">
      <c r="A138"/>
      <c r="B138" s="70" t="s">
        <v>493</v>
      </c>
      <c r="C138"/>
      <c r="D138"/>
      <c r="E138" s="94"/>
    </row>
    <row r="139" spans="1:5" s="1" customFormat="1" ht="13.5" customHeight="1">
      <c r="A139"/>
      <c r="B139"/>
      <c r="C139"/>
      <c r="D139"/>
      <c r="E139"/>
    </row>
    <row r="140" spans="1:5" s="1" customFormat="1" ht="13.5" customHeight="1">
      <c r="A140"/>
      <c r="B140"/>
      <c r="C140"/>
      <c r="D140"/>
      <c r="E140"/>
    </row>
    <row r="141" spans="1:5" s="1" customFormat="1" ht="13.5" customHeight="1">
      <c r="A141"/>
      <c r="B141"/>
      <c r="C141"/>
      <c r="D141"/>
      <c r="E141"/>
    </row>
    <row r="142" spans="1:5" s="1" customFormat="1" ht="13.5" customHeight="1">
      <c r="A142"/>
      <c r="B142"/>
      <c r="C142"/>
      <c r="D142"/>
      <c r="E142"/>
    </row>
    <row r="143" spans="1:5" s="1" customFormat="1" ht="13.5" customHeight="1">
      <c r="A143"/>
      <c r="B143"/>
      <c r="C143"/>
      <c r="D143"/>
      <c r="E143"/>
    </row>
    <row r="144" spans="1:5" s="1" customFormat="1" ht="18.75" customHeight="1">
      <c r="A144" s="347" t="s">
        <v>428</v>
      </c>
      <c r="B144" s="348"/>
      <c r="C144" s="348"/>
      <c r="D144" s="348"/>
    </row>
    <row r="145" spans="1:4" s="1" customFormat="1" ht="17.25" customHeight="1">
      <c r="A145" s="123" t="s">
        <v>494</v>
      </c>
      <c r="B145" s="93"/>
      <c r="C145" s="93"/>
      <c r="D145" s="93"/>
    </row>
    <row r="146" spans="1:4" s="94" customFormat="1" ht="17.25" customHeight="1">
      <c r="A146" s="92" t="s">
        <v>238</v>
      </c>
      <c r="B146" s="93"/>
      <c r="C146" s="93"/>
      <c r="D146" s="93"/>
    </row>
    <row r="147" spans="1:4" s="1" customFormat="1" ht="17.25" customHeight="1">
      <c r="A147" s="3"/>
      <c r="B147" s="3"/>
      <c r="C147" s="3"/>
      <c r="D147" s="10" t="s">
        <v>98</v>
      </c>
    </row>
    <row r="148" spans="1:4" s="1" customFormat="1" ht="16.5" customHeight="1">
      <c r="A148" s="96" t="s">
        <v>172</v>
      </c>
      <c r="B148" s="6"/>
      <c r="C148" s="98" t="s">
        <v>88</v>
      </c>
      <c r="D148" s="182"/>
    </row>
    <row r="149" spans="1:4" s="1" customFormat="1" ht="16.5" customHeight="1">
      <c r="A149" s="335" t="s">
        <v>57</v>
      </c>
      <c r="B149" s="100" t="s">
        <v>3</v>
      </c>
      <c r="C149" s="101" t="s">
        <v>4</v>
      </c>
      <c r="D149" s="101" t="s">
        <v>2</v>
      </c>
    </row>
    <row r="150" spans="1:4" s="1" customFormat="1" ht="16.5" customHeight="1">
      <c r="A150" s="126">
        <v>2010</v>
      </c>
      <c r="B150" s="349"/>
      <c r="C150" s="104"/>
      <c r="D150" s="104"/>
    </row>
    <row r="151" spans="1:4" s="1" customFormat="1" ht="18.75" customHeight="1">
      <c r="A151" s="160"/>
      <c r="B151" s="354" t="s">
        <v>495</v>
      </c>
      <c r="C151" s="361"/>
      <c r="D151" s="167"/>
    </row>
    <row r="152" spans="1:4" s="1" customFormat="1" ht="18" customHeight="1">
      <c r="A152" s="113">
        <v>5614683</v>
      </c>
      <c r="B152" s="61" t="s">
        <v>496</v>
      </c>
      <c r="C152" s="296">
        <v>5078743</v>
      </c>
      <c r="D152" s="113">
        <v>13027923</v>
      </c>
    </row>
    <row r="153" spans="1:4" s="1" customFormat="1" ht="18" customHeight="1">
      <c r="A153" s="112" t="s">
        <v>398</v>
      </c>
      <c r="B153" s="61" t="s">
        <v>497</v>
      </c>
      <c r="C153" s="111" t="s">
        <v>398</v>
      </c>
      <c r="D153" s="113">
        <v>200000000</v>
      </c>
    </row>
    <row r="154" spans="1:4" s="1" customFormat="1" ht="19.5" customHeight="1">
      <c r="A154" s="157">
        <f>SUM(A152:A152)</f>
        <v>5614683</v>
      </c>
      <c r="B154" s="324" t="s">
        <v>498</v>
      </c>
      <c r="C154" s="157">
        <f>SUM(C152:C153)</f>
        <v>5078743</v>
      </c>
      <c r="D154" s="157">
        <f>SUM(D152:D153)</f>
        <v>213027923</v>
      </c>
    </row>
    <row r="155" spans="1:4" s="1" customFormat="1" ht="18.75" customHeight="1">
      <c r="A155" s="113"/>
      <c r="B155" s="338" t="s">
        <v>499</v>
      </c>
      <c r="C155" s="296"/>
      <c r="D155" s="113"/>
    </row>
    <row r="156" spans="1:4" s="1" customFormat="1" ht="18.75" customHeight="1">
      <c r="A156" s="113"/>
      <c r="B156" s="309" t="s">
        <v>500</v>
      </c>
      <c r="C156" s="296"/>
      <c r="D156" s="113"/>
    </row>
    <row r="157" spans="1:4" s="1" customFormat="1" ht="16.5" customHeight="1">
      <c r="A157" s="113">
        <v>40716806</v>
      </c>
      <c r="B157" s="61" t="s">
        <v>501</v>
      </c>
      <c r="C157" s="296">
        <v>39138970</v>
      </c>
      <c r="D157" s="113">
        <v>156165861</v>
      </c>
    </row>
    <row r="158" spans="1:4" s="1" customFormat="1" ht="16.5" customHeight="1">
      <c r="A158" s="113">
        <v>4614500</v>
      </c>
      <c r="B158" s="61" t="s">
        <v>502</v>
      </c>
      <c r="C158" s="296">
        <v>4690670</v>
      </c>
      <c r="D158" s="113">
        <v>4630000</v>
      </c>
    </row>
    <row r="159" spans="1:4" s="1" customFormat="1" ht="16.5" customHeight="1">
      <c r="A159" s="113">
        <v>2225423</v>
      </c>
      <c r="B159" s="61" t="s">
        <v>503</v>
      </c>
      <c r="C159" s="296">
        <v>1498015</v>
      </c>
      <c r="D159" s="113">
        <v>2169341</v>
      </c>
    </row>
    <row r="160" spans="1:4" s="1" customFormat="1" ht="16.5" customHeight="1">
      <c r="A160" s="113">
        <v>25568286</v>
      </c>
      <c r="B160" s="61" t="s">
        <v>504</v>
      </c>
      <c r="C160" s="296">
        <v>28102040</v>
      </c>
      <c r="D160" s="113">
        <v>36109367</v>
      </c>
    </row>
    <row r="161" spans="1:4" s="1" customFormat="1" ht="16.5" customHeight="1">
      <c r="A161" s="113">
        <v>9682951</v>
      </c>
      <c r="B161" s="61" t="s">
        <v>505</v>
      </c>
      <c r="C161" s="296">
        <v>8793166</v>
      </c>
      <c r="D161" s="113">
        <v>8643337</v>
      </c>
    </row>
    <row r="162" spans="1:4" s="1" customFormat="1" ht="18.75" customHeight="1">
      <c r="A162" s="157">
        <f>SUM(A157:A161)</f>
        <v>82807966</v>
      </c>
      <c r="B162" s="209" t="s">
        <v>506</v>
      </c>
      <c r="C162" s="353">
        <f>SUM(C157:C161)</f>
        <v>82222861</v>
      </c>
      <c r="D162" s="157">
        <f>SUM(D157:D161)</f>
        <v>207717906</v>
      </c>
    </row>
    <row r="163" spans="1:4" s="1" customFormat="1" ht="18.75" customHeight="1">
      <c r="A163" s="113"/>
      <c r="B163" s="309" t="s">
        <v>507</v>
      </c>
      <c r="C163" s="296"/>
      <c r="D163" s="113"/>
    </row>
    <row r="164" spans="1:4" s="1" customFormat="1" ht="16.5" customHeight="1">
      <c r="A164" s="113">
        <v>701860</v>
      </c>
      <c r="B164" s="61" t="s">
        <v>508</v>
      </c>
      <c r="C164" s="296">
        <v>654000</v>
      </c>
      <c r="D164" s="296">
        <v>685320</v>
      </c>
    </row>
    <row r="165" spans="1:4" s="1" customFormat="1" ht="16.5" customHeight="1">
      <c r="A165" s="113">
        <v>536430</v>
      </c>
      <c r="B165" s="61" t="s">
        <v>509</v>
      </c>
      <c r="C165" s="296">
        <v>600000</v>
      </c>
      <c r="D165" s="113">
        <v>550000</v>
      </c>
    </row>
    <row r="166" spans="1:4" s="1" customFormat="1" ht="16.5" customHeight="1">
      <c r="A166" s="113">
        <v>222577</v>
      </c>
      <c r="B166" s="61" t="s">
        <v>510</v>
      </c>
      <c r="C166" s="111" t="s">
        <v>398</v>
      </c>
      <c r="D166" s="113">
        <v>274805</v>
      </c>
    </row>
    <row r="167" spans="1:4" s="1" customFormat="1" ht="18.75" customHeight="1">
      <c r="A167" s="157">
        <f>SUM(A164:A166)</f>
        <v>1460867</v>
      </c>
      <c r="B167" s="209" t="s">
        <v>511</v>
      </c>
      <c r="C167" s="157">
        <f>SUM(C164:C166)</f>
        <v>1254000</v>
      </c>
      <c r="D167" s="157">
        <f>SUM(D164:D166)</f>
        <v>1510125</v>
      </c>
    </row>
    <row r="168" spans="1:4" s="1" customFormat="1" ht="18" customHeight="1">
      <c r="A168" s="113"/>
      <c r="B168" s="309" t="s">
        <v>512</v>
      </c>
      <c r="C168" s="296"/>
      <c r="D168" s="113"/>
    </row>
    <row r="169" spans="1:4" s="1" customFormat="1" ht="16.5" customHeight="1">
      <c r="A169" s="113">
        <v>119347</v>
      </c>
      <c r="B169" s="110" t="s">
        <v>513</v>
      </c>
      <c r="C169" s="296">
        <v>1500</v>
      </c>
      <c r="D169" s="113">
        <v>306239</v>
      </c>
    </row>
    <row r="170" spans="1:4" s="1" customFormat="1" ht="16.5" customHeight="1">
      <c r="A170" s="112" t="s">
        <v>54</v>
      </c>
      <c r="B170" s="61" t="s">
        <v>514</v>
      </c>
      <c r="C170" s="112" t="s">
        <v>54</v>
      </c>
      <c r="D170" s="113">
        <v>13602131</v>
      </c>
    </row>
    <row r="171" spans="1:4" s="1" customFormat="1" ht="18.75" customHeight="1">
      <c r="A171" s="157">
        <f>SUM(A169:A169)</f>
        <v>119347</v>
      </c>
      <c r="B171" s="209" t="s">
        <v>515</v>
      </c>
      <c r="C171" s="157">
        <f>SUM(C169:C170)</f>
        <v>1500</v>
      </c>
      <c r="D171" s="157">
        <f>SUM(D169:D170)</f>
        <v>13908370</v>
      </c>
    </row>
    <row r="172" spans="1:4" s="1" customFormat="1" ht="18.75" customHeight="1">
      <c r="A172" s="113"/>
      <c r="B172" s="309" t="s">
        <v>516</v>
      </c>
      <c r="C172" s="296"/>
      <c r="D172" s="113"/>
    </row>
    <row r="173" spans="1:4" s="1" customFormat="1" ht="18" customHeight="1">
      <c r="A173" s="113">
        <v>22907714</v>
      </c>
      <c r="B173" s="61" t="s">
        <v>517</v>
      </c>
      <c r="C173" s="113">
        <v>16000000</v>
      </c>
      <c r="D173" s="113">
        <v>21695263</v>
      </c>
    </row>
    <row r="174" spans="1:4" s="1" customFormat="1" ht="18.75" customHeight="1">
      <c r="A174" s="157">
        <f>SUM(A173)</f>
        <v>22907714</v>
      </c>
      <c r="B174" s="209" t="s">
        <v>518</v>
      </c>
      <c r="C174" s="157">
        <f>SUM(C173)</f>
        <v>16000000</v>
      </c>
      <c r="D174" s="157">
        <f>SUM(D173)</f>
        <v>21695263</v>
      </c>
    </row>
    <row r="175" spans="1:4" s="1" customFormat="1" ht="19.5" customHeight="1">
      <c r="A175" s="113"/>
      <c r="B175" s="309" t="s">
        <v>519</v>
      </c>
      <c r="C175" s="296"/>
      <c r="D175" s="113"/>
    </row>
    <row r="176" spans="1:4" s="1" customFormat="1" ht="18" customHeight="1">
      <c r="A176" s="113">
        <v>241004</v>
      </c>
      <c r="B176" s="61" t="s">
        <v>520</v>
      </c>
      <c r="C176" s="296">
        <v>252160</v>
      </c>
      <c r="D176" s="113">
        <v>283577</v>
      </c>
    </row>
    <row r="177" spans="1:4" s="1" customFormat="1" ht="18" customHeight="1">
      <c r="A177" s="157">
        <f>SUM(A176)</f>
        <v>241004</v>
      </c>
      <c r="B177" s="209" t="s">
        <v>521</v>
      </c>
      <c r="C177" s="353">
        <f>SUM(C176)</f>
        <v>252160</v>
      </c>
      <c r="D177" s="157">
        <f>SUM(D176)</f>
        <v>283577</v>
      </c>
    </row>
    <row r="178" spans="1:4" s="1" customFormat="1" ht="18" customHeight="1">
      <c r="A178" s="113"/>
      <c r="B178" s="309" t="s">
        <v>522</v>
      </c>
      <c r="C178" s="296"/>
      <c r="D178" s="113"/>
    </row>
    <row r="179" spans="1:4" s="1" customFormat="1" ht="16.5" customHeight="1">
      <c r="A179" s="113">
        <v>4129704</v>
      </c>
      <c r="B179" s="61" t="s">
        <v>523</v>
      </c>
      <c r="C179" s="296">
        <v>4333820</v>
      </c>
      <c r="D179" s="113">
        <v>5816309</v>
      </c>
    </row>
    <row r="180" spans="1:4" s="1" customFormat="1" ht="16.5" customHeight="1">
      <c r="A180" s="113">
        <v>1570742</v>
      </c>
      <c r="B180" s="61" t="s">
        <v>524</v>
      </c>
      <c r="C180" s="296">
        <v>1743180</v>
      </c>
      <c r="D180" s="113">
        <v>1499887</v>
      </c>
    </row>
    <row r="181" spans="1:4" s="1" customFormat="1" ht="16.5" customHeight="1">
      <c r="A181" s="113">
        <v>4061412</v>
      </c>
      <c r="B181" s="61" t="s">
        <v>525</v>
      </c>
      <c r="C181" s="296">
        <v>3487473</v>
      </c>
      <c r="D181" s="113">
        <v>3854770</v>
      </c>
    </row>
    <row r="182" spans="1:4" s="1" customFormat="1" ht="16.5" customHeight="1">
      <c r="A182" s="157">
        <f>SUM(A179:A181)</f>
        <v>9761858</v>
      </c>
      <c r="B182" s="198" t="s">
        <v>526</v>
      </c>
      <c r="C182" s="353">
        <f>SUM(C179:C181)</f>
        <v>9564473</v>
      </c>
      <c r="D182" s="157">
        <f>SUM(D179:D181)</f>
        <v>11170966</v>
      </c>
    </row>
    <row r="183" spans="1:4" s="1" customFormat="1" ht="15.75" customHeight="1">
      <c r="A183" s="362"/>
      <c r="B183" s="363" t="s">
        <v>527</v>
      </c>
      <c r="C183" s="364"/>
      <c r="D183" s="362"/>
    </row>
    <row r="184" spans="1:4" s="1" customFormat="1" ht="15.75" customHeight="1">
      <c r="A184" s="310">
        <f>SUM(A136+A154+A162+A167+A171+A174+A177+A182)</f>
        <v>188077269</v>
      </c>
      <c r="B184" s="365" t="s">
        <v>528</v>
      </c>
      <c r="C184" s="310">
        <f>SUM(C136+C154+C162+C167+C171+C174+C177+C182)</f>
        <v>226608737</v>
      </c>
      <c r="D184" s="310">
        <f>SUM(D136+D154+D162+D167+D171+D174+D177+D182)</f>
        <v>666709053</v>
      </c>
    </row>
    <row r="185" spans="1:4" s="1" customFormat="1" ht="18" customHeight="1">
      <c r="A185" s="168" t="s">
        <v>54</v>
      </c>
      <c r="B185" s="363" t="s">
        <v>529</v>
      </c>
      <c r="C185" s="340">
        <v>442960000</v>
      </c>
      <c r="D185" s="111" t="s">
        <v>54</v>
      </c>
    </row>
    <row r="186" spans="1:4" s="1" customFormat="1" ht="18" customHeight="1">
      <c r="A186" s="157">
        <f>SUM(A39+A130+A184)</f>
        <v>2613499310</v>
      </c>
      <c r="B186" s="324" t="s">
        <v>530</v>
      </c>
      <c r="C186" s="353">
        <f>SUM(C39+C130+C184+C185)</f>
        <v>2730000000</v>
      </c>
      <c r="D186" s="157">
        <f>SUM(D39+D130+D184)</f>
        <v>3186886709</v>
      </c>
    </row>
    <row r="187" spans="1:4" s="1" customFormat="1" ht="18" customHeight="1">
      <c r="A187" s="355"/>
      <c r="B187" s="366"/>
      <c r="C187" s="355"/>
      <c r="D187" s="355"/>
    </row>
    <row r="188" spans="1:4">
      <c r="B188" s="70" t="s">
        <v>531</v>
      </c>
    </row>
    <row r="190" spans="1:4" ht="16.5" customHeight="1"/>
  </sheetData>
  <mergeCells count="12">
    <mergeCell ref="A99:D99"/>
    <mergeCell ref="C104:C105"/>
    <mergeCell ref="D104:D105"/>
    <mergeCell ref="A144:D144"/>
    <mergeCell ref="C149:C150"/>
    <mergeCell ref="D149:D150"/>
    <mergeCell ref="A1:D1"/>
    <mergeCell ref="C6:C7"/>
    <mergeCell ref="D6:D7"/>
    <mergeCell ref="A53:D53"/>
    <mergeCell ref="C58:C59"/>
    <mergeCell ref="D58:D59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2</vt:lpstr>
      <vt:lpstr>2.1</vt:lpstr>
      <vt:lpstr>2.2</vt:lpstr>
      <vt:lpstr>3</vt:lpstr>
      <vt:lpstr>3.1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  <vt:lpstr>ورقة16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2012-06-03T06:54:29Z</cp:lastPrinted>
  <dcterms:created xsi:type="dcterms:W3CDTF">2013-12-16T11:59:51Z</dcterms:created>
  <dcterms:modified xsi:type="dcterms:W3CDTF">2013-12-16T12:07:59Z</dcterms:modified>
</cp:coreProperties>
</file>