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defaultThemeVersion="124226"/>
  <bookViews>
    <workbookView xWindow="45" yWindow="-225" windowWidth="9435" windowHeight="4455"/>
  </bookViews>
  <sheets>
    <sheet name="1" sheetId="1" r:id="rId1"/>
    <sheet name="2" sheetId="2" r:id="rId2"/>
    <sheet name="2.1" sheetId="3" r:id="rId3"/>
    <sheet name="2.2" sheetId="4" r:id="rId4"/>
    <sheet name="3" sheetId="5" r:id="rId5"/>
    <sheet name="3.1" sheetId="6" r:id="rId6"/>
    <sheet name="4" sheetId="7" r:id="rId7"/>
    <sheet name="4.1" sheetId="8" r:id="rId8"/>
    <sheet name="4.2" sheetId="9" r:id="rId9"/>
    <sheet name="5" sheetId="10" r:id="rId10"/>
    <sheet name="5.1" sheetId="11" r:id="rId11"/>
    <sheet name="5.2" sheetId="12" r:id="rId12"/>
    <sheet name="6" sheetId="13" r:id="rId13"/>
    <sheet name="6.1" sheetId="14" r:id="rId14"/>
    <sheet name="6.2" sheetId="15" r:id="rId15"/>
    <sheet name="ورقة16" sheetId="16" r:id="rId16"/>
  </sheets>
  <externalReferences>
    <externalReference r:id="rId17"/>
    <externalReference r:id="rId18"/>
  </externalReferences>
  <calcPr calcId="145621"/>
</workbook>
</file>

<file path=xl/calcChain.xml><?xml version="1.0" encoding="utf-8"?>
<calcChain xmlns="http://schemas.openxmlformats.org/spreadsheetml/2006/main">
  <c r="C27" i="8" l="1"/>
  <c r="E26" i="5"/>
  <c r="D26" i="5"/>
  <c r="E19" i="5"/>
  <c r="D19" i="5"/>
  <c r="D14" i="5"/>
  <c r="E18" i="5"/>
  <c r="D18" i="5"/>
  <c r="E14" i="5"/>
  <c r="E11" i="5"/>
  <c r="D11" i="5"/>
  <c r="D40" i="15" l="1"/>
  <c r="C40" i="15"/>
  <c r="A40" i="15"/>
  <c r="D31" i="15"/>
  <c r="C31" i="15"/>
  <c r="A31" i="15"/>
  <c r="A41" i="15" s="1"/>
  <c r="D23" i="15"/>
  <c r="D41" i="15" s="1"/>
  <c r="C23" i="15"/>
  <c r="C41" i="15" s="1"/>
  <c r="A23" i="15"/>
  <c r="D15" i="15"/>
  <c r="C15" i="15"/>
  <c r="A15" i="15"/>
  <c r="A113" i="14"/>
  <c r="E113" i="14"/>
  <c r="D113" i="14"/>
  <c r="A105" i="14"/>
  <c r="E105" i="14"/>
  <c r="D105" i="14"/>
  <c r="A99" i="14"/>
  <c r="E99" i="14"/>
  <c r="D99" i="14"/>
  <c r="A85" i="14"/>
  <c r="E85" i="14"/>
  <c r="D85" i="14"/>
  <c r="A81" i="14"/>
  <c r="E81" i="14"/>
  <c r="D81" i="14"/>
  <c r="A78" i="14"/>
  <c r="E78" i="14"/>
  <c r="D78" i="14"/>
  <c r="A70" i="14"/>
  <c r="E70" i="14"/>
  <c r="D70" i="14"/>
  <c r="A60" i="14"/>
  <c r="E60" i="14"/>
  <c r="D60" i="14"/>
  <c r="A42" i="14"/>
  <c r="E42" i="14"/>
  <c r="D42" i="14"/>
  <c r="A39" i="14"/>
  <c r="E39" i="14"/>
  <c r="D39" i="14"/>
  <c r="A30" i="14"/>
  <c r="E30" i="14"/>
  <c r="D30" i="14"/>
  <c r="A24" i="14"/>
  <c r="A114" i="14" s="1"/>
  <c r="E24" i="14"/>
  <c r="D24" i="14"/>
  <c r="D76" i="13"/>
  <c r="C76" i="13"/>
  <c r="A76" i="13"/>
  <c r="D25" i="12"/>
  <c r="C25" i="12"/>
  <c r="A25" i="12"/>
  <c r="D22" i="12"/>
  <c r="C22" i="12"/>
  <c r="A22" i="12"/>
  <c r="D18" i="12"/>
  <c r="C18" i="12"/>
  <c r="A18" i="12"/>
  <c r="D14" i="12"/>
  <c r="D26" i="12" s="1"/>
  <c r="C14" i="12"/>
  <c r="C26" i="12" s="1"/>
  <c r="A14" i="12"/>
  <c r="A26" i="12" s="1"/>
  <c r="A114" i="11"/>
  <c r="E114" i="11"/>
  <c r="D114" i="11"/>
  <c r="E109" i="11"/>
  <c r="D109" i="11"/>
  <c r="A109" i="11"/>
  <c r="A105" i="11"/>
  <c r="E105" i="11"/>
  <c r="D105" i="11"/>
  <c r="A88" i="11"/>
  <c r="E88" i="11"/>
  <c r="D88" i="11"/>
  <c r="A85" i="11"/>
  <c r="E85" i="11"/>
  <c r="D85" i="11"/>
  <c r="A76" i="11"/>
  <c r="E76" i="11"/>
  <c r="D76" i="11"/>
  <c r="A66" i="11"/>
  <c r="E66" i="11"/>
  <c r="D66" i="11"/>
  <c r="E61" i="11"/>
  <c r="D61" i="11"/>
  <c r="A61" i="11"/>
  <c r="A47" i="11"/>
  <c r="E47" i="11"/>
  <c r="D47" i="11"/>
  <c r="A32" i="11"/>
  <c r="E32" i="11"/>
  <c r="D32" i="11"/>
  <c r="A25" i="11"/>
  <c r="A115" i="11" s="1"/>
  <c r="E25" i="11"/>
  <c r="D25" i="11"/>
  <c r="D74" i="10"/>
  <c r="C74" i="10"/>
  <c r="A74" i="10"/>
  <c r="D174" i="9"/>
  <c r="C174" i="9"/>
  <c r="A174" i="9"/>
  <c r="D169" i="9"/>
  <c r="C169" i="9"/>
  <c r="A169" i="9"/>
  <c r="D166" i="9"/>
  <c r="C166" i="9"/>
  <c r="A166" i="9"/>
  <c r="D163" i="9"/>
  <c r="C163" i="9"/>
  <c r="A163" i="9"/>
  <c r="D160" i="9"/>
  <c r="C160" i="9"/>
  <c r="A160" i="9"/>
  <c r="D155" i="9"/>
  <c r="C155" i="9"/>
  <c r="A155" i="9"/>
  <c r="D147" i="9"/>
  <c r="C147" i="9"/>
  <c r="A147" i="9"/>
  <c r="D131" i="9"/>
  <c r="D176" i="9" s="1"/>
  <c r="C131" i="9"/>
  <c r="C176" i="9" s="1"/>
  <c r="A131" i="9"/>
  <c r="A176" i="9" s="1"/>
  <c r="D124" i="9"/>
  <c r="C124" i="9"/>
  <c r="A124" i="9"/>
  <c r="D118" i="9"/>
  <c r="C118" i="9"/>
  <c r="A118" i="9"/>
  <c r="D68" i="9"/>
  <c r="D125" i="9" s="1"/>
  <c r="C68" i="9"/>
  <c r="C125" i="9" s="1"/>
  <c r="A68" i="9"/>
  <c r="A125" i="9" s="1"/>
  <c r="D36" i="9"/>
  <c r="C36" i="9"/>
  <c r="A36" i="9"/>
  <c r="D24" i="9"/>
  <c r="C24" i="9"/>
  <c r="A24" i="9"/>
  <c r="D14" i="9"/>
  <c r="D38" i="9" s="1"/>
  <c r="D178" i="9" s="1"/>
  <c r="C14" i="9"/>
  <c r="C38" i="9" s="1"/>
  <c r="C178" i="9" s="1"/>
  <c r="A14" i="9"/>
  <c r="A38" i="9" s="1"/>
  <c r="A178" i="9" s="1"/>
  <c r="A135" i="8"/>
  <c r="D135" i="8"/>
  <c r="C135" i="8"/>
  <c r="D127" i="8"/>
  <c r="C127" i="8"/>
  <c r="A127" i="8"/>
  <c r="A122" i="8"/>
  <c r="D122" i="8"/>
  <c r="C122" i="8"/>
  <c r="A117" i="8"/>
  <c r="D117" i="8"/>
  <c r="C117" i="8"/>
  <c r="A97" i="8"/>
  <c r="A96" i="8"/>
  <c r="D97" i="8"/>
  <c r="C97" i="8"/>
  <c r="A86" i="8"/>
  <c r="D86" i="8"/>
  <c r="C86" i="8"/>
  <c r="A76" i="8"/>
  <c r="D76" i="8"/>
  <c r="C76" i="8"/>
  <c r="D68" i="8"/>
  <c r="C68" i="8"/>
  <c r="A68" i="8"/>
  <c r="A48" i="8"/>
  <c r="D51" i="8"/>
  <c r="C51" i="8"/>
  <c r="A37" i="8"/>
  <c r="A51" i="8" s="1"/>
  <c r="A34" i="8"/>
  <c r="D34" i="8"/>
  <c r="C34" i="8"/>
  <c r="A27" i="8"/>
  <c r="A137" i="8" s="1"/>
  <c r="D27" i="8"/>
  <c r="D81" i="7"/>
  <c r="C81" i="7"/>
  <c r="A81" i="7"/>
  <c r="D20" i="6"/>
  <c r="C20" i="6"/>
  <c r="A20" i="6"/>
  <c r="D17" i="6"/>
  <c r="D21" i="6" s="1"/>
  <c r="C17" i="6"/>
  <c r="C21" i="6" s="1"/>
  <c r="A17" i="6"/>
  <c r="A21" i="6" s="1"/>
  <c r="D13" i="6"/>
  <c r="C13" i="6"/>
  <c r="A13" i="6"/>
  <c r="A26" i="5"/>
  <c r="A18" i="5"/>
  <c r="A14" i="5"/>
  <c r="A11" i="5"/>
  <c r="A19" i="5" s="1"/>
  <c r="D46" i="4"/>
  <c r="C46" i="4"/>
  <c r="A46" i="4"/>
  <c r="D23" i="4"/>
  <c r="D48" i="4" s="1"/>
  <c r="C23" i="4"/>
  <c r="C48" i="4" s="1"/>
  <c r="A23" i="4"/>
  <c r="A48" i="4" s="1"/>
  <c r="E139" i="3"/>
  <c r="A138" i="3"/>
  <c r="A139" i="3" s="1"/>
  <c r="D139" i="3"/>
  <c r="A133" i="3"/>
  <c r="E133" i="3"/>
  <c r="D133" i="3"/>
  <c r="A128" i="3"/>
  <c r="E128" i="3"/>
  <c r="D128" i="3"/>
  <c r="A122" i="3"/>
  <c r="E122" i="3"/>
  <c r="D122" i="3"/>
  <c r="A118" i="3"/>
  <c r="E118" i="3"/>
  <c r="D118" i="3"/>
  <c r="A113" i="3"/>
  <c r="E113" i="3"/>
  <c r="D113" i="3"/>
  <c r="A86" i="3"/>
  <c r="E86" i="3"/>
  <c r="D86" i="3"/>
  <c r="A75" i="3"/>
  <c r="E75" i="3"/>
  <c r="D75" i="3"/>
  <c r="E69" i="3"/>
  <c r="D69" i="3"/>
  <c r="A69" i="3"/>
  <c r="A66" i="3"/>
  <c r="E66" i="3"/>
  <c r="D66" i="3"/>
  <c r="A37" i="3"/>
  <c r="D37" i="3"/>
  <c r="A28" i="3"/>
  <c r="E28" i="3"/>
  <c r="D28" i="3"/>
  <c r="A25" i="3"/>
  <c r="A141" i="3" s="1"/>
  <c r="D25" i="3"/>
  <c r="E25" i="3"/>
  <c r="D83" i="2"/>
  <c r="C83" i="2"/>
  <c r="A83" i="2"/>
  <c r="B39" i="1"/>
  <c r="F39" i="1"/>
  <c r="H39" i="1"/>
  <c r="H67" i="1"/>
  <c r="H71" i="1"/>
  <c r="H75" i="1"/>
  <c r="F23" i="1"/>
  <c r="B23" i="1"/>
  <c r="H23" i="1"/>
  <c r="B32" i="1"/>
  <c r="H32" i="1"/>
  <c r="F32" i="1"/>
  <c r="B67" i="1"/>
  <c r="B71" i="1"/>
  <c r="B75" i="1"/>
  <c r="B60" i="1"/>
  <c r="B14" i="1"/>
  <c r="B61" i="1" s="1"/>
  <c r="F67" i="1"/>
  <c r="F75" i="1"/>
  <c r="H60" i="1"/>
  <c r="H14" i="1"/>
  <c r="H61" i="1" s="1"/>
  <c r="F60" i="1"/>
  <c r="F14" i="1"/>
  <c r="F61" i="1" s="1"/>
  <c r="E115" i="11" l="1"/>
  <c r="D115" i="11"/>
  <c r="D141" i="3"/>
  <c r="D137" i="8"/>
  <c r="E37" i="3"/>
  <c r="E141" i="3" s="1"/>
  <c r="C137" i="8"/>
  <c r="E114" i="14"/>
  <c r="D114" i="14"/>
</calcChain>
</file>

<file path=xl/sharedStrings.xml><?xml version="1.0" encoding="utf-8"?>
<sst xmlns="http://schemas.openxmlformats.org/spreadsheetml/2006/main" count="1421" uniqueCount="643">
  <si>
    <t>جدول رقم (1)</t>
  </si>
  <si>
    <t>(مليون ريال عماني)</t>
  </si>
  <si>
    <t>الفعلي</t>
  </si>
  <si>
    <t>البيان</t>
  </si>
  <si>
    <t>الميزانية المعتمدة</t>
  </si>
  <si>
    <t>اولا :</t>
  </si>
  <si>
    <t>الايرادات :</t>
  </si>
  <si>
    <t>1)</t>
  </si>
  <si>
    <t>2)</t>
  </si>
  <si>
    <t>3)</t>
  </si>
  <si>
    <t>4)</t>
  </si>
  <si>
    <t>5)</t>
  </si>
  <si>
    <t>6)</t>
  </si>
  <si>
    <t>ثانياً :</t>
  </si>
  <si>
    <t>الانفاق العام :</t>
  </si>
  <si>
    <t>( أ )</t>
  </si>
  <si>
    <t>المصروفات الجارية :</t>
  </si>
  <si>
    <t>7)</t>
  </si>
  <si>
    <t>9)</t>
  </si>
  <si>
    <t>فوائد على القروض</t>
  </si>
  <si>
    <t>10)</t>
  </si>
  <si>
    <t>11)</t>
  </si>
  <si>
    <t>(ب)</t>
  </si>
  <si>
    <t>المصروفات الاستثمارية :</t>
  </si>
  <si>
    <t>12)</t>
  </si>
  <si>
    <t>المصروفات الانمائية</t>
  </si>
  <si>
    <t>13)</t>
  </si>
  <si>
    <t>14)</t>
  </si>
  <si>
    <t>المصروفات الرأسمالية</t>
  </si>
  <si>
    <t>15)</t>
  </si>
  <si>
    <t>(ج)</t>
  </si>
  <si>
    <t>المساهمات ودعم القطاع الخاص :</t>
  </si>
  <si>
    <t>18)</t>
  </si>
  <si>
    <t>19)</t>
  </si>
  <si>
    <t>20)</t>
  </si>
  <si>
    <t>21)</t>
  </si>
  <si>
    <t>مساهمات في مؤسسات محلية</t>
  </si>
  <si>
    <t>واقليمية ودولية</t>
  </si>
  <si>
    <t>22)</t>
  </si>
  <si>
    <t>23)</t>
  </si>
  <si>
    <t>24)</t>
  </si>
  <si>
    <t>25)</t>
  </si>
  <si>
    <t>ثالثاً:</t>
  </si>
  <si>
    <t>وسائل التمويل :</t>
  </si>
  <si>
    <t>26)</t>
  </si>
  <si>
    <t>صافي المعونات</t>
  </si>
  <si>
    <t>27)</t>
  </si>
  <si>
    <t>ـ  القروض المستلمة</t>
  </si>
  <si>
    <t>ـ  القروض المسددة</t>
  </si>
  <si>
    <t>28)</t>
  </si>
  <si>
    <t>ـ اصدار سندات حكومية</t>
  </si>
  <si>
    <t xml:space="preserve">ـ سداد سندات حكومية </t>
  </si>
  <si>
    <t>29)</t>
  </si>
  <si>
    <t>جملة وسائل التمويل</t>
  </si>
  <si>
    <t>ـ</t>
  </si>
  <si>
    <t xml:space="preserve"> (تابع ) جدول رقم (1)</t>
  </si>
  <si>
    <t>تمويل من الاحتياطيات</t>
  </si>
  <si>
    <t>في السنة المالية</t>
  </si>
  <si>
    <t xml:space="preserve">الفعلي  </t>
  </si>
  <si>
    <t xml:space="preserve">ايرادات الغاز </t>
  </si>
  <si>
    <t xml:space="preserve">مصروفات الدفاع والامن </t>
  </si>
  <si>
    <t xml:space="preserve">مصروفات انتاج الغاز </t>
  </si>
  <si>
    <t>8)</t>
  </si>
  <si>
    <t>اجمالي الايرادات (1+2+3+4+5)</t>
  </si>
  <si>
    <t>(7+8+9+10+11)</t>
  </si>
  <si>
    <t xml:space="preserve">مصروفات انتاج النفط </t>
  </si>
  <si>
    <t>16)</t>
  </si>
  <si>
    <t>17)</t>
  </si>
  <si>
    <t>ـــ  1  ـــ</t>
  </si>
  <si>
    <t>ـــ  2  ـــ</t>
  </si>
  <si>
    <t>(13+14+15+16)</t>
  </si>
  <si>
    <t>(18+19+20)</t>
  </si>
  <si>
    <t>اجمالي الانفاق العام (12+17+21)</t>
  </si>
  <si>
    <t>صافي الايرادات النفطية</t>
  </si>
  <si>
    <t>جملة ( ب ) المصروفات الاستثمارية</t>
  </si>
  <si>
    <t>دعم قطاع الكهرباء</t>
  </si>
  <si>
    <t>جملة ( ج ) المساهمات ودعم القطاع الخاص</t>
  </si>
  <si>
    <t>دعم فوائد القروض التنموية والاسكانية</t>
  </si>
  <si>
    <t xml:space="preserve"> ( 24+25+26+27+28)</t>
  </si>
  <si>
    <t>ايرادات جارية               (جدول 2)</t>
  </si>
  <si>
    <t>ايرادات رأسمالية              (جدول 3)</t>
  </si>
  <si>
    <t>استردادات رأسمالية           (جدول 3)</t>
  </si>
  <si>
    <t>مصروفات الوزارات المدنية      (جدول 4)</t>
  </si>
  <si>
    <t>للوزارات المدنية                (جدول 6)</t>
  </si>
  <si>
    <t>للوزارات المدنية               (جدول 5)</t>
  </si>
  <si>
    <t>صافي حركة الحسابات الحكومية</t>
  </si>
  <si>
    <t xml:space="preserve">جملة ( أ ) المصروفات الجارية </t>
  </si>
  <si>
    <t>صافي الاقتراض الخارجي :</t>
  </si>
  <si>
    <t>الحساب الختامي للدولة عن السنة  المالية 2010</t>
  </si>
  <si>
    <t>السنة المالية 2010</t>
  </si>
  <si>
    <t xml:space="preserve">الحساب الختامي للدولة عن السنة المالية 2010 </t>
  </si>
  <si>
    <t xml:space="preserve"> العجز الجاري( 6 - 22)</t>
  </si>
  <si>
    <t>صافي الاقتراض المحلي :</t>
  </si>
  <si>
    <t>جدول رقم (2)</t>
  </si>
  <si>
    <t>الايرادات الجارية  للوزارات المدنية والوحدات الحكومية</t>
  </si>
  <si>
    <t>والهيئات العامة عن السنة  المالية 2010</t>
  </si>
  <si>
    <t>(بالريال العماني)</t>
  </si>
  <si>
    <t>ديوان البلاط السلطاني</t>
  </si>
  <si>
    <t>الامانة العامة لمجلس الوزراء</t>
  </si>
  <si>
    <t>مكتب الممثل الخاص لجلالة السلطان</t>
  </si>
  <si>
    <t>وزارة الشئون القانونية</t>
  </si>
  <si>
    <t xml:space="preserve">وزارة المالية </t>
  </si>
  <si>
    <t>وزارة الخارجية</t>
  </si>
  <si>
    <t>وزارة الداخلية</t>
  </si>
  <si>
    <t>وزارة الاعلام</t>
  </si>
  <si>
    <t>وزارة التجارة والصناعة</t>
  </si>
  <si>
    <t>وزارة النفط والغاز</t>
  </si>
  <si>
    <t>وزارة الزراعة ( * * )</t>
  </si>
  <si>
    <t xml:space="preserve">وزارة العدل </t>
  </si>
  <si>
    <t>وزارة الصحة</t>
  </si>
  <si>
    <t>وزارة التربية والتعليم</t>
  </si>
  <si>
    <t>وزارة التنمية الاجتماعية</t>
  </si>
  <si>
    <t xml:space="preserve">وزارة التراث والثقافة  </t>
  </si>
  <si>
    <t xml:space="preserve">وزارة النقل والاتصالات </t>
  </si>
  <si>
    <t xml:space="preserve">وزارة الاسكان    </t>
  </si>
  <si>
    <t xml:space="preserve">وزارة البلديات الاقليمية  وموارد المياه    </t>
  </si>
  <si>
    <t>اللجنة العليا للاحتفالات بالعيد الوطني</t>
  </si>
  <si>
    <t>مكتب وزير الدولة ومحافظ ظفار</t>
  </si>
  <si>
    <t>مكتب وزير الدولة ومحافظ مسقط</t>
  </si>
  <si>
    <t xml:space="preserve">مجلس المناقصات </t>
  </si>
  <si>
    <t>مجلس الشورى</t>
  </si>
  <si>
    <t>وزارة الخدمة المدنية</t>
  </si>
  <si>
    <t xml:space="preserve">الامانة العامة للجنة العليا لتخطيط المدن  </t>
  </si>
  <si>
    <t>جامعة السلطان قابوس والمستشفى التعليمي</t>
  </si>
  <si>
    <t>وزارة المالية ( مخصصات الوزراء والوكلاء )</t>
  </si>
  <si>
    <t>فائض الهيئات العامة</t>
  </si>
  <si>
    <t>وزارة الشئون الرياضية</t>
  </si>
  <si>
    <t>معهد الادارة العامة</t>
  </si>
  <si>
    <t>ــ 3 ــ</t>
  </si>
  <si>
    <t xml:space="preserve"> (تابع )جدول رقم (2)</t>
  </si>
  <si>
    <t xml:space="preserve"> الايرادات الجارية  للوزارات المدنية والوحدات الحكومية</t>
  </si>
  <si>
    <t xml:space="preserve">والهيئات العامة عن السنة المالية 2010                                                                                       </t>
  </si>
  <si>
    <t xml:space="preserve">مكتب نائب رئيس الوزراء لشئون مجلس الوزراء </t>
  </si>
  <si>
    <t xml:space="preserve">وزارة التعليم العالي </t>
  </si>
  <si>
    <t xml:space="preserve">ميزانية معاشات ومكافات  ما بعد الخدمة </t>
  </si>
  <si>
    <t>وزارة الاوقاف والشئون الدينية</t>
  </si>
  <si>
    <t>مجلس الدولة</t>
  </si>
  <si>
    <t>جهاز الرقابة المالية والادارية للدولة  ( * )</t>
  </si>
  <si>
    <t>الادعاء العام</t>
  </si>
  <si>
    <t>مكتب ممثل جلالة السلطان</t>
  </si>
  <si>
    <t>الهيئة العامة للصناعات الحرفية</t>
  </si>
  <si>
    <t xml:space="preserve">وزارة السياحة </t>
  </si>
  <si>
    <t>مجلس التعليم العالي</t>
  </si>
  <si>
    <t>وزارة القوى العاملة</t>
  </si>
  <si>
    <t>هيئة الوثائق والمحفوظات الوطنية</t>
  </si>
  <si>
    <t>وزارة البيئة والشئون المناخية</t>
  </si>
  <si>
    <t>وزارة الثروة السمكية ( * * )</t>
  </si>
  <si>
    <t xml:space="preserve">الهيئة العامة للكهرباء والمياه </t>
  </si>
  <si>
    <t>وزارة الدفاع</t>
  </si>
  <si>
    <t>وزارة المالية ( الحساب الخاص )</t>
  </si>
  <si>
    <t>شرطة عُمان السلطانية</t>
  </si>
  <si>
    <t>وزارة النفط والغاز ( قطاع الغاز )</t>
  </si>
  <si>
    <t>وزارة الاقتصاد الوطني ( * * * )</t>
  </si>
  <si>
    <t>وزارة المالية :</t>
  </si>
  <si>
    <t xml:space="preserve"> ـ تمويل مؤسسات اخرى</t>
  </si>
  <si>
    <t xml:space="preserve"> ـ دعم  قطاع الكهرباء</t>
  </si>
  <si>
    <t xml:space="preserve"> ـ اقتراض </t>
  </si>
  <si>
    <t xml:space="preserve"> ـ سندات حكومية "فوائد محصلة"</t>
  </si>
  <si>
    <t>احتياطي مخصص ( ايراد غير موزع )</t>
  </si>
  <si>
    <t>الاجمالي</t>
  </si>
  <si>
    <t>( * )     عدل اسم الجهاز بالمرسوم السلطاني رقم 2011/27 المعمول به من 2011/3/16 .</t>
  </si>
  <si>
    <t xml:space="preserve">( * * )   ادمجت وزارتا الزراعه والثروة السمكية في وزارة واحدة باسم وزارة الزراعة والثروة السمكية وفقا للمرسوم   </t>
  </si>
  <si>
    <t xml:space="preserve">              السلطاني رقم 2011/31 المعمول به من 2011/3/7</t>
  </si>
  <si>
    <t>( * * * ) الغيت وزارة الاقتصاد الوطني بالمرسوم السلطاني رقم 2011/38 المعمول به من 2011/3/7 .</t>
  </si>
  <si>
    <t>ــ 4 ــ</t>
  </si>
  <si>
    <t>جدول رقم (1/2)</t>
  </si>
  <si>
    <t xml:space="preserve">الايرادات الجارية  للوزارات المدنية والوحدات الحكومية </t>
  </si>
  <si>
    <t xml:space="preserve"> والهيئات العامة عن السنة المالية 2010</t>
  </si>
  <si>
    <t xml:space="preserve">( حسب التخصصات الوظيفية ) </t>
  </si>
  <si>
    <t xml:space="preserve">الفعلي </t>
  </si>
  <si>
    <t>قطاع الخدمات العامة :</t>
  </si>
  <si>
    <t>مجلس المناقصات</t>
  </si>
  <si>
    <t>وزارة المالية  ( مخصصات الوزراء والوكلاء )</t>
  </si>
  <si>
    <t>مكتب نائب رئيس الوزراء لشئون مجلس الوزراء</t>
  </si>
  <si>
    <t>جهاز الرقابة المالية والادارية للدولة</t>
  </si>
  <si>
    <t>جملة قطاع الخدمات العامة</t>
  </si>
  <si>
    <t>قطاع الدفاع :</t>
  </si>
  <si>
    <t>جملة قطاع الدفاع</t>
  </si>
  <si>
    <t>قطاع الامن والنظام العام :</t>
  </si>
  <si>
    <t>ديوان البلاط السلطاني ( محكمة القضاء الاداري )</t>
  </si>
  <si>
    <t xml:space="preserve">الادعاء العام </t>
  </si>
  <si>
    <t>جملة قطاع الامن والنظام العام</t>
  </si>
  <si>
    <t>ــ 5 ــ</t>
  </si>
  <si>
    <t xml:space="preserve"> (تابع )جدول رقم (1/2)</t>
  </si>
  <si>
    <t xml:space="preserve"> الايرادات الجارية  للوزارات المدنية والوحدات الحكومية </t>
  </si>
  <si>
    <t>قطاع التعليم :</t>
  </si>
  <si>
    <t>المعهد العالي للقضاء</t>
  </si>
  <si>
    <t>وزارة الصحة ( المعاهد الصحية والمديرية العامة للتعليم والتدريب )</t>
  </si>
  <si>
    <t>وزارة التعليم العالي</t>
  </si>
  <si>
    <t xml:space="preserve">وزارة الاوقاف والشئون الدينية  ( معهد العلوم الشرعية )  </t>
  </si>
  <si>
    <t>الهيئة العامة للصناعات الحرفية (مركز التدريب للصناعات الحرفية)</t>
  </si>
  <si>
    <t>مجلس التعليم العالى</t>
  </si>
  <si>
    <t>وزارة القوى العاملة ( قطاع التعليم التقني و التدريب المهني )</t>
  </si>
  <si>
    <t>جملة قطاع التعليم</t>
  </si>
  <si>
    <t>قطاع الصحة :</t>
  </si>
  <si>
    <t>جملة قطاع الصحة</t>
  </si>
  <si>
    <t>قطاع الضمان والرعاية الاجتماعية :</t>
  </si>
  <si>
    <t>ميزانية معاشات ومكافات  ما بعد الخدمة</t>
  </si>
  <si>
    <t>وزارة القوى العاملة ( قطاع العمل )</t>
  </si>
  <si>
    <t>جملة قطاع الضمان والرعاية الاجتماعية</t>
  </si>
  <si>
    <t>قطاع الاسكان :</t>
  </si>
  <si>
    <t xml:space="preserve">وزارة  الاسكان  ( قطاع الاسكان )  </t>
  </si>
  <si>
    <t xml:space="preserve">وزارة  الاسكان   ( قطاع المياه ) </t>
  </si>
  <si>
    <t>وزارة البلديات الاقليمية وموارد المياه  ( قطاع موارد المياه )</t>
  </si>
  <si>
    <t>وزارة البلديات الاقليمية وموارد المياه  ( قطاع البلديات الاقليمية )</t>
  </si>
  <si>
    <t xml:space="preserve">الامانة العامة للجنة العليا لتخطيط المدن   </t>
  </si>
  <si>
    <t>الهيئة العامة للكهرباء والمياه</t>
  </si>
  <si>
    <t>جملة قطاع الاسكان</t>
  </si>
  <si>
    <t>ــ 6 ــ</t>
  </si>
  <si>
    <t>قطاع  الثقافة والشئون الدينية :</t>
  </si>
  <si>
    <t>وزارة التربية والتعليم ( المديرية العامة للكشافة )</t>
  </si>
  <si>
    <t xml:space="preserve">وزارة التراث والثقافة </t>
  </si>
  <si>
    <t>جملة قطاع الثقافة والشئون الدينية</t>
  </si>
  <si>
    <t>قطاع الطاقة والوقود :</t>
  </si>
  <si>
    <t>دعم  قطاع الكهرباء</t>
  </si>
  <si>
    <t>جملة قطاع الطاقة والوقود</t>
  </si>
  <si>
    <t>قطاع الزراعة وشئون الغابات والاسماك  :</t>
  </si>
  <si>
    <t xml:space="preserve">وزارة الزراعة </t>
  </si>
  <si>
    <t>وزارة الثروة السمكية</t>
  </si>
  <si>
    <t xml:space="preserve">جملة قطاع الزراعة وشئون الغابات والاسماك </t>
  </si>
  <si>
    <t>قطاع النقل والاتصالات :</t>
  </si>
  <si>
    <t xml:space="preserve">وزارة النقل والاتصالات ( قطاع النقل )  </t>
  </si>
  <si>
    <t xml:space="preserve">وزارة النقل والاتصالات ( قطاع الاتصالات )  </t>
  </si>
  <si>
    <t xml:space="preserve">هيئة تنظيم الاتصالات </t>
  </si>
  <si>
    <t xml:space="preserve">هيئة تقنية المعلومات </t>
  </si>
  <si>
    <t>جملة قطاع النقل والاتصالات</t>
  </si>
  <si>
    <t>شئون اقتصادية اخرى :</t>
  </si>
  <si>
    <t xml:space="preserve">وزارة الاقتصاد الوطني </t>
  </si>
  <si>
    <t>جملة الشئون الاقتصادية الاخرى</t>
  </si>
  <si>
    <t>اخــــــــرى :</t>
  </si>
  <si>
    <t xml:space="preserve">  ـ تمويل مؤسسات اخرى</t>
  </si>
  <si>
    <t xml:space="preserve">  ـ اقتراض</t>
  </si>
  <si>
    <t xml:space="preserve">  ـ سندات حكومية "فوائد محصلة"</t>
  </si>
  <si>
    <t>جملة  الاخرى</t>
  </si>
  <si>
    <t>ـ 7 ـ</t>
  </si>
  <si>
    <t>جدول رقم (2/2)</t>
  </si>
  <si>
    <t xml:space="preserve">الايرادات الجارية  عن السنة المالية 2010 </t>
  </si>
  <si>
    <t>( حسب البنود )</t>
  </si>
  <si>
    <t>أ - ايرادات الضرائب والرسوم :</t>
  </si>
  <si>
    <t xml:space="preserve">  ضريبة الدخل على الشركات وضريبة</t>
  </si>
  <si>
    <t xml:space="preserve">  الارباح على المؤسسات  </t>
  </si>
  <si>
    <t xml:space="preserve">  رسوم التراخيص باستقدام العمال غير العمانيين</t>
  </si>
  <si>
    <t xml:space="preserve">  رسوم البلدية على الايجارات</t>
  </si>
  <si>
    <t xml:space="preserve">  رسوم المعاملات العقارية</t>
  </si>
  <si>
    <t xml:space="preserve">  رخص ممارسة الاعمال التجارية</t>
  </si>
  <si>
    <t xml:space="preserve">  رخص وسائل النقل</t>
  </si>
  <si>
    <t xml:space="preserve">  رسوم فنادق ومرافق اخرى    </t>
  </si>
  <si>
    <t xml:space="preserve">  رسوم امتياز مرافق     </t>
  </si>
  <si>
    <t xml:space="preserve">  رسوم محلية مختلفة</t>
  </si>
  <si>
    <t xml:space="preserve">  رسوم تراخيص خدمات الاتصالات</t>
  </si>
  <si>
    <t xml:space="preserve">  رسوم عبور المركبات للخارج من المنافذ البرية</t>
  </si>
  <si>
    <t xml:space="preserve">  ضريبة جمركية</t>
  </si>
  <si>
    <t>جملة ( أ ) ايرادات الضرائب والرسوم</t>
  </si>
  <si>
    <t>ب - ايرادات غير ضريبية :</t>
  </si>
  <si>
    <t xml:space="preserve">  ايرادات بيع المياه</t>
  </si>
  <si>
    <t xml:space="preserve">  ايرادات مياه مختلفة</t>
  </si>
  <si>
    <t xml:space="preserve">  ايرادات البريد</t>
  </si>
  <si>
    <t xml:space="preserve">  ايرادات المطارات</t>
  </si>
  <si>
    <t xml:space="preserve">  ايرادات الموانيء</t>
  </si>
  <si>
    <t xml:space="preserve">  ايرادات خدمات مرفق الاتصالات </t>
  </si>
  <si>
    <t xml:space="preserve">  فائض الهيئات العامة </t>
  </si>
  <si>
    <t xml:space="preserve">  ايرادات تأجير عقارات حكومية</t>
  </si>
  <si>
    <t xml:space="preserve">  ارباح الاستثمارات الحكومية</t>
  </si>
  <si>
    <t>( الاسهم وحصص رأس المال )</t>
  </si>
  <si>
    <t xml:space="preserve">  فوائد على ودائع البنوك والقروض المدينة</t>
  </si>
  <si>
    <t xml:space="preserve">  رسوم الهجرة والجوازات</t>
  </si>
  <si>
    <t xml:space="preserve">  رسوم واتعاب ادارية مختلفة</t>
  </si>
  <si>
    <t xml:space="preserve">  تعويضات وغرامات وجزاءات</t>
  </si>
  <si>
    <t xml:space="preserve">  ايرادات تعدين</t>
  </si>
  <si>
    <t xml:space="preserve">  مبيعات مواد غذائية</t>
  </si>
  <si>
    <t xml:space="preserve">  ايرادات زراعية مختلفة</t>
  </si>
  <si>
    <t xml:space="preserve">  ايرادات الاسماك</t>
  </si>
  <si>
    <t xml:space="preserve">  ايرادات طبية</t>
  </si>
  <si>
    <t xml:space="preserve">  ايرادات متنوعة </t>
  </si>
  <si>
    <t xml:space="preserve">  ايرادات نفطية اخرى </t>
  </si>
  <si>
    <t>جملة  ( ب ) الايرادات غير الضريبية</t>
  </si>
  <si>
    <t>( ج ـ احتياطي مخصص ( ايراد غير موزع</t>
  </si>
  <si>
    <t>الاجمالي ( أ + ب + ج )</t>
  </si>
  <si>
    <t>ــ 8 ــ</t>
  </si>
  <si>
    <t>جدول رقم (3)</t>
  </si>
  <si>
    <t>الايرادات الراسمالية والاستردادات الرأسمالية للوزارات المدنية عن السنة المالية 2010</t>
  </si>
  <si>
    <t>( حسب التخصصات الوظيفية )</t>
  </si>
  <si>
    <t>ايرادات رأسمالية :</t>
  </si>
  <si>
    <r>
      <t>ديوان البلاط</t>
    </r>
    <r>
      <rPr>
        <sz val="10"/>
        <rFont val="Arial"/>
        <family val="2"/>
        <charset val="178"/>
      </rPr>
      <t xml:space="preserve"> </t>
    </r>
    <r>
      <rPr>
        <sz val="12"/>
        <rFont val="Simplified Arabic"/>
        <charset val="178"/>
      </rPr>
      <t>السلطاني ( مكتب تطوير صحار )</t>
    </r>
  </si>
  <si>
    <t xml:space="preserve">وزارة الاسكان  </t>
  </si>
  <si>
    <t>اجمالي الايرادات الرأسمالية</t>
  </si>
  <si>
    <t>استردادات رأسمالية :</t>
  </si>
  <si>
    <t>اخرى :</t>
  </si>
  <si>
    <t>وزارة المالية  ( تمويل مؤسسات اخرى )</t>
  </si>
  <si>
    <t>اجمالي الاستردادات الرأسمالية</t>
  </si>
  <si>
    <t>ــ 9 ــ</t>
  </si>
  <si>
    <t>جدول رقم (1/3)</t>
  </si>
  <si>
    <t>الايرادات الراسمالية والاستردادات الرأسمالية عن السنة المالية 2010</t>
  </si>
  <si>
    <t xml:space="preserve">( حسب البنود ) </t>
  </si>
  <si>
    <t>ايرادات بيع مساكن اجتماعية ومباني حكومية</t>
  </si>
  <si>
    <t>ايرادات بيع اراضي حكومية</t>
  </si>
  <si>
    <t>تحويلات رأسمالية محلية</t>
  </si>
  <si>
    <t>استرداد اقساط القروض :</t>
  </si>
  <si>
    <t>استرداد قروض من هيئات ومؤسسات عامة وغيرها</t>
  </si>
  <si>
    <t>جملة استرداد اقساط القروض</t>
  </si>
  <si>
    <t>بيع استثمارات :</t>
  </si>
  <si>
    <t>بيع استثمارات في هيئات ومؤسسات عامة وخاصة</t>
  </si>
  <si>
    <t>جملة بيع الاستثمارات</t>
  </si>
  <si>
    <t>ـ 10 ـ</t>
  </si>
  <si>
    <t>جدول رقم (4)</t>
  </si>
  <si>
    <t>المصروفات الجارية للوزارات المدنية والوحدات الحكومية والهيئات العامة</t>
  </si>
  <si>
    <t>عن السنة المالية 2010</t>
  </si>
  <si>
    <t xml:space="preserve">وزارة  النقل والاتصالات </t>
  </si>
  <si>
    <t xml:space="preserve">وزارة  الاسكان     </t>
  </si>
  <si>
    <t xml:space="preserve">وزارة البلديات الاقليمية وموارد المياه   </t>
  </si>
  <si>
    <t>مكتب مستشار جلالة السلطان لشئون التخطيط الاقتصادي</t>
  </si>
  <si>
    <t xml:space="preserve">وزارة الخدمة المدنية </t>
  </si>
  <si>
    <t>ــ 11 ــ</t>
  </si>
  <si>
    <t>(تابع )جدول رقم (4)</t>
  </si>
  <si>
    <t xml:space="preserve">عن السنة المالية 2010 </t>
  </si>
  <si>
    <t>وزارة المالية  ( مخصصات الوزارء والوكلاء )</t>
  </si>
  <si>
    <t>دعم الهيئات العامة</t>
  </si>
  <si>
    <t xml:space="preserve"> المساهمة في معاشات موظفي الحكومة العمانيين </t>
  </si>
  <si>
    <t xml:space="preserve">ميزانية معاشات ومكافآت ما بعد الخدمة </t>
  </si>
  <si>
    <t>جهازالرقابة المالية والادارية للدولة</t>
  </si>
  <si>
    <t>شئون البلاط السلطاني</t>
  </si>
  <si>
    <t>مجلس البحث العلمي</t>
  </si>
  <si>
    <t>المجلس العماني للاختصاصات الطبية</t>
  </si>
  <si>
    <t>وزارة الصحة  ( ميزانية الاحلال )</t>
  </si>
  <si>
    <t xml:space="preserve">وزارة  الزراعة  ( ميزانية الاحلال ) </t>
  </si>
  <si>
    <t>تعويض الاضرار عن الانواء المناخية</t>
  </si>
  <si>
    <t>الهيئة العامة للكهرباء و المياه</t>
  </si>
  <si>
    <t>وزارة الاقتصاد الوطني</t>
  </si>
  <si>
    <t xml:space="preserve">احتياطي مخصص </t>
  </si>
  <si>
    <t>ــ 12 ــ</t>
  </si>
  <si>
    <t>جدول رقم (1/4)</t>
  </si>
  <si>
    <t xml:space="preserve">المصروفات الجارية للوزارات المدنية والوحدات الحكومية والهيئات العامةعن السنة المالية 2010 </t>
  </si>
  <si>
    <t>الميزانية  المعتمدة</t>
  </si>
  <si>
    <t>1) قطاع الخدمات العامة :</t>
  </si>
  <si>
    <t>3) قطاع الامن والنظام العام :</t>
  </si>
  <si>
    <t>وزارة العدل</t>
  </si>
  <si>
    <t>4) قطاع التعليم :</t>
  </si>
  <si>
    <t xml:space="preserve">وزارة الخارجية ( المعهد الدبلوماسي ) </t>
  </si>
  <si>
    <t>دعم كلية عمان للسياحة</t>
  </si>
  <si>
    <t xml:space="preserve">وزارة الاوقاف والشئون الدينية ( معهد العلوم الشرعية ) </t>
  </si>
  <si>
    <t>الهيئة العامة للصناعات الحرفية (مراكز التدريب للصناعات الحرفية)</t>
  </si>
  <si>
    <t>وزارة الصحة (المديرية العامة للتعليم والتدريب ـ موازنة الاحلال)</t>
  </si>
  <si>
    <t xml:space="preserve">مجلس التعليم العالى </t>
  </si>
  <si>
    <t xml:space="preserve">وزارة القوى العاملة ( قطاع التعليم التقني والتدريب المهني ) </t>
  </si>
  <si>
    <t>ـ 13 ـ</t>
  </si>
  <si>
    <t>(تابع )جدول رقم (1/4)</t>
  </si>
  <si>
    <t>5) قطاع الصحة :</t>
  </si>
  <si>
    <t>وزارة الصحة ( ميزانية الاحلال )</t>
  </si>
  <si>
    <t>6) قطاع الضمان والرعاية الاجتماعية :</t>
  </si>
  <si>
    <t xml:space="preserve">وزارة التنمية الاجتماعية </t>
  </si>
  <si>
    <t>دعم المواطنين والمؤسسات الاخرى</t>
  </si>
  <si>
    <t xml:space="preserve">ميزانية معاشات ومكافآت ما بعد الخدمة  </t>
  </si>
  <si>
    <t xml:space="preserve">وزارة القوى العاملة  ( قطاع العمل ) </t>
  </si>
  <si>
    <t>7) قطاع الاسكان :</t>
  </si>
  <si>
    <t xml:space="preserve">وزارة  الاسكان   ( الاسكان )  </t>
  </si>
  <si>
    <t xml:space="preserve">وزارة البلديات الاقليمية وموارد المياه ( قطاع البلديات الاقليمية ) </t>
  </si>
  <si>
    <t xml:space="preserve">وزارة البلديات الاقليمية وموارد المياه ( قطاع موارد المياه ) </t>
  </si>
  <si>
    <t>8) قطاع الثقافة والشئون الدينية :</t>
  </si>
  <si>
    <t>ديوان البلاط السلطاني (مكتب مستشار جلالة السلطان للشئون الثقافية)</t>
  </si>
  <si>
    <t>وزارة التربية والتعليم  ( المديرية العامة للكشافة )</t>
  </si>
  <si>
    <t xml:space="preserve">دعم مؤسسة عُمان للصحافة والنشر والاعلان </t>
  </si>
  <si>
    <t>دار الاوبرا السلطانية</t>
  </si>
  <si>
    <t>ــ 14 ــ</t>
  </si>
  <si>
    <t>9) قطاع الطاقة والوقود :</t>
  </si>
  <si>
    <t>10) قطاع الزراعة وشئون الغابات والاسماك  :</t>
  </si>
  <si>
    <t xml:space="preserve">وزارة الزراعة  ( ميزانية الاحلال ) </t>
  </si>
  <si>
    <t>12) قطاع النقل والاتصالات :</t>
  </si>
  <si>
    <t xml:space="preserve">وزارة النقل والاتصالات ( قطاع النقل ) </t>
  </si>
  <si>
    <t xml:space="preserve">وزارة النقل والاتصالات ( قطاع الاتصالات ) </t>
  </si>
  <si>
    <t>هيئة تقنية المعلومات</t>
  </si>
  <si>
    <t>13) شئون اقتصادية اخرى :</t>
  </si>
  <si>
    <t>دعم الهيئة العامة للمخازن والاحتياطي الغذائي</t>
  </si>
  <si>
    <t>دعم الهيئة العامة لترويج الاستثمار وتنمية الصادرات ( * )</t>
  </si>
  <si>
    <t>احتياطي مخصص</t>
  </si>
  <si>
    <t>( * ) عدل الاسم بالمرسوم السلطاني رقم 2011/52 المعمول به من 2011/3/27</t>
  </si>
  <si>
    <t>ـ 15 ـ</t>
  </si>
  <si>
    <t>جدول رقم (2/4)</t>
  </si>
  <si>
    <t>المصروفات الجارية عن السنة المالية 2010</t>
  </si>
  <si>
    <t>( أ ) مصروفات خدمية وسلعية :</t>
  </si>
  <si>
    <t>رواتب وأجور :</t>
  </si>
  <si>
    <t>رواتب اساسية</t>
  </si>
  <si>
    <t>اجور المؤقتين</t>
  </si>
  <si>
    <t>تكاليف تعيين الخريجين</t>
  </si>
  <si>
    <t xml:space="preserve">ـ </t>
  </si>
  <si>
    <t>معاشات تقاعد الوزراء</t>
  </si>
  <si>
    <t>جملة الرواتب والاجور</t>
  </si>
  <si>
    <t>بــدلات :</t>
  </si>
  <si>
    <t>بدل سكن</t>
  </si>
  <si>
    <t>بدل كهرباء</t>
  </si>
  <si>
    <t>بدل مياه</t>
  </si>
  <si>
    <t>بدل هاتف</t>
  </si>
  <si>
    <t>بدل طبيعة عمل</t>
  </si>
  <si>
    <t>بدل اغتراب</t>
  </si>
  <si>
    <t>بدل نقل</t>
  </si>
  <si>
    <t>بدلات اخرى</t>
  </si>
  <si>
    <t>جملة البدلات</t>
  </si>
  <si>
    <t>مستحقات اخرى :</t>
  </si>
  <si>
    <t>تذاكر السفر</t>
  </si>
  <si>
    <t>مصروفات السفر</t>
  </si>
  <si>
    <t>مكافآت</t>
  </si>
  <si>
    <t>تعويض نقدي عن الاجازة</t>
  </si>
  <si>
    <t>اجور اضافية</t>
  </si>
  <si>
    <t>مستحقات نهاية الخدمة لموظفي الحكومة غير العمانيين</t>
  </si>
  <si>
    <t>ايجارات مساكن الموظفين</t>
  </si>
  <si>
    <t>تكاليف العقود الخاصة لشغل الوظائف المؤقتة</t>
  </si>
  <si>
    <t>مستحقات نهاية الخدمة لموظفي الحكومة  العمانيين</t>
  </si>
  <si>
    <t>منحة نهاية الخدمة للموظفين المعينين بغير طريق التعاقد</t>
  </si>
  <si>
    <t>جملة المستحقات الاخرى</t>
  </si>
  <si>
    <t xml:space="preserve"> المساهمة في نظام معاشات موظفي الحكومة العمانيين</t>
  </si>
  <si>
    <t xml:space="preserve">(أ) مجموع المصروفات الخدمية والسلعية </t>
  </si>
  <si>
    <t>(ب) مستلزمات سلعية وخدمية :</t>
  </si>
  <si>
    <t>1) مستلزمات سلعية :</t>
  </si>
  <si>
    <t xml:space="preserve">      لوازم وامدادات طبية</t>
  </si>
  <si>
    <t xml:space="preserve">     لوازم وامدادات زراعية</t>
  </si>
  <si>
    <t xml:space="preserve">     مواد كيماوية ومبيدات حشرية</t>
  </si>
  <si>
    <t>ــ 16 ــ</t>
  </si>
  <si>
    <t xml:space="preserve"> تابع )جدول رقم (2/4)</t>
  </si>
  <si>
    <t xml:space="preserve"> المصروفات الجارية عن السنة المالية 2010</t>
  </si>
  <si>
    <t>تابع 1) مستلزمات سلعية :</t>
  </si>
  <si>
    <t xml:space="preserve">     لوازم تعليمية</t>
  </si>
  <si>
    <t xml:space="preserve">     مواد غذائية</t>
  </si>
  <si>
    <t xml:space="preserve">     لوازم مكتبية ومطبوعات</t>
  </si>
  <si>
    <t xml:space="preserve">     لوازم وامدادات الطرق والمباني</t>
  </si>
  <si>
    <t xml:space="preserve">     لوازم وامدادات الاذاعة والتلفزيون</t>
  </si>
  <si>
    <t xml:space="preserve">     لوازم وامدادات الحاسب الآلي</t>
  </si>
  <si>
    <t xml:space="preserve">     وقود وزيوت للآلات والمعدات</t>
  </si>
  <si>
    <t xml:space="preserve">     غاز طبيعي</t>
  </si>
  <si>
    <t xml:space="preserve">     قطع غيار للآلات والمعدات</t>
  </si>
  <si>
    <t xml:space="preserve">     وقود وزيوت للسيارات ووسائل النقل</t>
  </si>
  <si>
    <t xml:space="preserve">     قطع غيار سيارات ووسائل النقل</t>
  </si>
  <si>
    <t xml:space="preserve">     مستلزمات سلعية اخرى</t>
  </si>
  <si>
    <t>جملة المستلزمات السلعية</t>
  </si>
  <si>
    <t>3) مستلزمات خدمية :</t>
  </si>
  <si>
    <t>صيانة طرق</t>
  </si>
  <si>
    <t>عقود نظافة</t>
  </si>
  <si>
    <t>صيانة مباني</t>
  </si>
  <si>
    <t>صيانة اثاث ومعدات مكاتب</t>
  </si>
  <si>
    <t>صيانة اثاث ومعدات مساكن</t>
  </si>
  <si>
    <t>صيانة سيارات ووسائل نقل</t>
  </si>
  <si>
    <t>صيانة آلات</t>
  </si>
  <si>
    <t>صيانة اجهزة الحاسب الآلي</t>
  </si>
  <si>
    <t>صيانة اخرى</t>
  </si>
  <si>
    <t>ايجارات عقارات</t>
  </si>
  <si>
    <t>تأمين على السيارات</t>
  </si>
  <si>
    <t>تأمين على الاملاك والخزائن الحكومية</t>
  </si>
  <si>
    <t>مصروفات سفر في مهام رسمية</t>
  </si>
  <si>
    <t>اشتراكات في الصحف والمجلات</t>
  </si>
  <si>
    <t>دعاية واعلان واقامة معارض</t>
  </si>
  <si>
    <t xml:space="preserve">تكاليف تدريب </t>
  </si>
  <si>
    <t>ـ 17 ـ</t>
  </si>
  <si>
    <t>تابع )جدول رقم (2/4)</t>
  </si>
  <si>
    <t>تابع 3) مستلزمات خدمية :</t>
  </si>
  <si>
    <t>مصروفات علاج بالخارج</t>
  </si>
  <si>
    <t>تكاليف خدمات اخرى</t>
  </si>
  <si>
    <t>تكاليف الاحتفال بالعيد الوطني</t>
  </si>
  <si>
    <t>تكاليف استئجار سيارات ووسائل نقل</t>
  </si>
  <si>
    <t>تكاليف توصيلات كهربائية خارج مسقط</t>
  </si>
  <si>
    <t>تكاليف تمديدات كهربائية خارج مسقط</t>
  </si>
  <si>
    <t>عقود خدمات استشارية</t>
  </si>
  <si>
    <t>عقود خدمات تشغيلية</t>
  </si>
  <si>
    <t>عقود خدمات اخرى</t>
  </si>
  <si>
    <t>مصروفات بنكية</t>
  </si>
  <si>
    <t>خسارة  تغير سعر العملة</t>
  </si>
  <si>
    <t>مردودات من ايرادات سنوات سابقة</t>
  </si>
  <si>
    <t>مصروفات غير مبوبة</t>
  </si>
  <si>
    <t>تكاليف بعثات دراسية</t>
  </si>
  <si>
    <t xml:space="preserve">صيانة اثاث ومعدات تعليمية </t>
  </si>
  <si>
    <t>صيانة اثاث ومعدات منشآت صحية ومختبرات</t>
  </si>
  <si>
    <t>جملة المستلزمات الخدمية</t>
  </si>
  <si>
    <t>4) مصروفات خدمات حكومية :</t>
  </si>
  <si>
    <t>خدمات الاتصالات ( البريد والبرق والهاتف )</t>
  </si>
  <si>
    <t>تكاليف استهلاك الكهرباء</t>
  </si>
  <si>
    <t>تكاليف استهلاك المياه</t>
  </si>
  <si>
    <t>تكاليف استئجار خطوط البيانات وشبكة المعلومات الدولية</t>
  </si>
  <si>
    <t>جملة مصروفات الخدمات الحكومية</t>
  </si>
  <si>
    <t>(ب) مجموع المستلزمات السلعية والخدمية (1+3+4)</t>
  </si>
  <si>
    <t>(ج) دعم وتحويلات جارية اخرى :</t>
  </si>
  <si>
    <t>1) الدعم :</t>
  </si>
  <si>
    <t xml:space="preserve">    الهيئات والمؤسسات (غير المالية )  :</t>
  </si>
  <si>
    <t xml:space="preserve">    الهيئات العامة</t>
  </si>
  <si>
    <t xml:space="preserve">    الشركات والمؤسسات</t>
  </si>
  <si>
    <t>جملة الدعـــــــــــــــم</t>
  </si>
  <si>
    <t>ــ 18 ــ</t>
  </si>
  <si>
    <t>تابع)جدول رقم (2/4)</t>
  </si>
  <si>
    <t>2) تحويلات للهيئات والمؤسسات التي لا تهدف للكسب :</t>
  </si>
  <si>
    <t xml:space="preserve">    تحويلات للاندية والاتحادات الرياضية</t>
  </si>
  <si>
    <t>جملة التحويلات للهيئات والمؤسسات التي لا تهدف للكسب</t>
  </si>
  <si>
    <t>مساعدات ودعم وتعويضات للمواطنين :</t>
  </si>
  <si>
    <t>3) مساعدات للمواطنين :</t>
  </si>
  <si>
    <t xml:space="preserve">    منح ومساعدات اجتماعية</t>
  </si>
  <si>
    <t xml:space="preserve">    مخصصات الشيوخ والقبائل</t>
  </si>
  <si>
    <t xml:space="preserve">    منح ومساعدات طارئة</t>
  </si>
  <si>
    <t xml:space="preserve">    مخصصات الاعاشة للطلبة</t>
  </si>
  <si>
    <t xml:space="preserve">    مساعدات مختلفة</t>
  </si>
  <si>
    <t>جملة المساعدات للمواطنين</t>
  </si>
  <si>
    <t>4) دعم للمواطنين :</t>
  </si>
  <si>
    <t xml:space="preserve">    دعم الحرف</t>
  </si>
  <si>
    <t xml:space="preserve">    مخصصات تنمية ريفية</t>
  </si>
  <si>
    <t xml:space="preserve">    خسائر بيع البسور</t>
  </si>
  <si>
    <t>جملة الدعم للمواطنين</t>
  </si>
  <si>
    <t>5) تعويضات عن الضرر :</t>
  </si>
  <si>
    <t xml:space="preserve">     تعويض الضرر عن الحوادث </t>
  </si>
  <si>
    <t>جملة تعويضات الحوادث</t>
  </si>
  <si>
    <t>6) مساعدات ومعونات داخلية :</t>
  </si>
  <si>
    <t xml:space="preserve">    مساعدات ومعونات داخلية</t>
  </si>
  <si>
    <t>جملة المساعدات والمعونات الداخلية</t>
  </si>
  <si>
    <t>7) مساعدات ومعونات خارجية :</t>
  </si>
  <si>
    <t xml:space="preserve">    مساعدات ومعونات خارجية</t>
  </si>
  <si>
    <t>جملة المساعدات والمعونات الخارجية</t>
  </si>
  <si>
    <t>8) الاشتراكات في المنظمات غير المالية :</t>
  </si>
  <si>
    <t xml:space="preserve">    منظمات مجلس التعاون لدول الخليج العربية</t>
  </si>
  <si>
    <t xml:space="preserve">    منظمات عربية</t>
  </si>
  <si>
    <t xml:space="preserve">    منظمات دولية</t>
  </si>
  <si>
    <t>جملة الاشتراكات في المنظمات غير المالية</t>
  </si>
  <si>
    <t>(ج) مجموع الدعم والتحويلات الجارية الاخرى</t>
  </si>
  <si>
    <t>(1+2+3+4+5+6+7+8)</t>
  </si>
  <si>
    <t>( د ) احتياطي مخصص</t>
  </si>
  <si>
    <r>
      <t>الاجمالي ( أ + ب + ج + د</t>
    </r>
    <r>
      <rPr>
        <b/>
        <sz val="10"/>
        <rFont val="Arial"/>
        <family val="2"/>
        <charset val="178"/>
      </rPr>
      <t xml:space="preserve">  </t>
    </r>
    <r>
      <rPr>
        <b/>
        <sz val="12"/>
        <rFont val="Simplified Arabic"/>
        <charset val="178"/>
      </rPr>
      <t>)</t>
    </r>
  </si>
  <si>
    <t>ــ 19 ــ</t>
  </si>
  <si>
    <t>جدول رقم (5)</t>
  </si>
  <si>
    <t>المصروفات الرأسمالية للوزارات المدنية والوحدات الحكومية والهيئات العامة</t>
  </si>
  <si>
    <t xml:space="preserve">وزارة  الاسكان      </t>
  </si>
  <si>
    <t>ـ 20 ـ</t>
  </si>
  <si>
    <t>(تابع )جدول رقم (5)</t>
  </si>
  <si>
    <t xml:space="preserve">الامانة العامة للجنة العليا لتخطيط المدن </t>
  </si>
  <si>
    <t>وزارة السياحة</t>
  </si>
  <si>
    <t xml:space="preserve">هيئة الوثائق والمحفوظات الوطنية </t>
  </si>
  <si>
    <t>الاجمالـــــي</t>
  </si>
  <si>
    <t>ـ 21 ـ</t>
  </si>
  <si>
    <t>جدول رقم (1/5)</t>
  </si>
  <si>
    <t xml:space="preserve">المصروفات الرأسمالية للوزارات المدنية والوحدات الحكومية والهيئات العامةعن السنة المالية 2010 </t>
  </si>
  <si>
    <t>ديوان البلاط السطاني ( محكمة القضاء الاداري )</t>
  </si>
  <si>
    <t>وزارة الخارجية ( المعهد الدبلوماسي )</t>
  </si>
  <si>
    <t>وزارة القوى العاملة ( قطاع التعليم التقني والتدريب المهني )</t>
  </si>
  <si>
    <t>ــ 22 ــ</t>
  </si>
  <si>
    <t>(تابع )جدول رقم (1/5)</t>
  </si>
  <si>
    <t xml:space="preserve">وزارة القوى العاملة ( قطاع العمل ) </t>
  </si>
  <si>
    <t xml:space="preserve">وزارة  الاسكان   </t>
  </si>
  <si>
    <r>
      <t xml:space="preserve">وزارة البلديات الاقليمية وموارد المياه ( قطاع </t>
    </r>
    <r>
      <rPr>
        <sz val="11"/>
        <rFont val="Simplified Arabic"/>
        <charset val="178"/>
      </rPr>
      <t xml:space="preserve">البلديات الاقليمية </t>
    </r>
    <r>
      <rPr>
        <sz val="12"/>
        <rFont val="Simplified Arabic"/>
        <charset val="178"/>
      </rPr>
      <t xml:space="preserve">) </t>
    </r>
  </si>
  <si>
    <t xml:space="preserve">وزارة البيئة والشئون المناخية </t>
  </si>
  <si>
    <t>قطاع الثقافة والشئون الدينية :</t>
  </si>
  <si>
    <t>ديوان البلاط السلطاني (مكتب مستشار جلالة السلطان للشئون الثفافية)</t>
  </si>
  <si>
    <t>وزارة التربية والتعليم (المديرية العامة للكشافة)</t>
  </si>
  <si>
    <t>ـ 23 ـ</t>
  </si>
  <si>
    <t xml:space="preserve">وزارة السياحة  </t>
  </si>
  <si>
    <t>ــ 24 ــ</t>
  </si>
  <si>
    <t>جدول رقم (2/5)</t>
  </si>
  <si>
    <t>المصروفات الرأسمالية عن السنة المالية 2010</t>
  </si>
  <si>
    <t>الاصول الثابتة :</t>
  </si>
  <si>
    <t>اثاث ومعدات :</t>
  </si>
  <si>
    <t>اثاث ومعدات مكاتـب</t>
  </si>
  <si>
    <t>اثاث ومعدات مساكن</t>
  </si>
  <si>
    <t>اثاث ومعدات تعليمية</t>
  </si>
  <si>
    <t>اثاث ومعدات منشآت صحية ومختبرات</t>
  </si>
  <si>
    <t>جملة الاثاث والمعدات</t>
  </si>
  <si>
    <t>وسائل نقل :</t>
  </si>
  <si>
    <t>سيارات</t>
  </si>
  <si>
    <t>وسائل نقل اخرى</t>
  </si>
  <si>
    <t>جملة وسائل النقل</t>
  </si>
  <si>
    <t>آلات ومعدات :</t>
  </si>
  <si>
    <t>آلات</t>
  </si>
  <si>
    <t>معدات</t>
  </si>
  <si>
    <t>جملة الآلات والمعدات</t>
  </si>
  <si>
    <t>اصول ثابتة متنوعة :</t>
  </si>
  <si>
    <t>اصول ثابته اخرى</t>
  </si>
  <si>
    <t>جملة الاصول الثابته المتنوعة</t>
  </si>
  <si>
    <t>جدول رقم (6)</t>
  </si>
  <si>
    <t>المصروفات الانمائية للوزارات المدنية والوحدات الحكومية والهيئات العامة</t>
  </si>
  <si>
    <t>الامانة العامة  لمجلس الوزراء</t>
  </si>
  <si>
    <t xml:space="preserve"> الامانة العامة للجنة العليا لتخطيط المدن  </t>
  </si>
  <si>
    <t xml:space="preserve"> المؤسسة العامة للمناطق الصناعية</t>
  </si>
  <si>
    <t>ــ 26 ــ</t>
  </si>
  <si>
    <t>(تابع )جدول رقم (6)</t>
  </si>
  <si>
    <t xml:space="preserve"> الهيئة العامة للمخازن والاحتياطي الغذائي</t>
  </si>
  <si>
    <t xml:space="preserve"> سوق مسقط للاوراق المالية</t>
  </si>
  <si>
    <t>الهيئة العامة لترويج الاستثمار وتنمية الصادرات</t>
  </si>
  <si>
    <t>الصرف الفعلي المقدر</t>
  </si>
  <si>
    <t>ــ 27 ــ</t>
  </si>
  <si>
    <t>جدول رقم (1/6)</t>
  </si>
  <si>
    <t xml:space="preserve">المصروفات الانمائية للوزارات المدنية والوحدات الحكومية والهيئات العامةعن السنة المالية 2010 </t>
  </si>
  <si>
    <t>وزارة المالية  ( اعتماد غير موزع )</t>
  </si>
  <si>
    <t xml:space="preserve">وزارة القوى العاملة ( قطاع التعليم التقني والتدريب المهني) </t>
  </si>
  <si>
    <t>ــ 28 ــ</t>
  </si>
  <si>
    <t>(تابع )جدول  رقم (1/6)</t>
  </si>
  <si>
    <t>وزارة الاسكان   ( قطاع الاسكان )</t>
  </si>
  <si>
    <r>
      <t xml:space="preserve">وزارة البلديات الاقليمية وموارد المياه </t>
    </r>
    <r>
      <rPr>
        <sz val="10"/>
        <rFont val="Simplified Arabic"/>
        <charset val="178"/>
      </rPr>
      <t>( قطاع</t>
    </r>
    <r>
      <rPr>
        <sz val="12"/>
        <rFont val="Simplified Arabic"/>
        <charset val="178"/>
      </rPr>
      <t xml:space="preserve"> البلديات الاقليمية</t>
    </r>
    <r>
      <rPr>
        <sz val="10"/>
        <rFont val="Simplified Arabic"/>
        <charset val="178"/>
      </rPr>
      <t xml:space="preserve"> )</t>
    </r>
  </si>
  <si>
    <t xml:space="preserve">الهيئة العامة للصناعات الحرفية </t>
  </si>
  <si>
    <t>قطاع الزراعة وشئون الغابات والاسماك والصيد :</t>
  </si>
  <si>
    <t>جملة قطاع الزراعة وشئون الغابات والاسماك والصيد</t>
  </si>
  <si>
    <t>ـ 29 ـ</t>
  </si>
  <si>
    <t>قطاع التعدين والتصنيع والانشاء :</t>
  </si>
  <si>
    <t xml:space="preserve">  المؤسسة العامة للمناطق الصناعية</t>
  </si>
  <si>
    <t>جملة قطاع  التعدين والتصنيع والانشاء</t>
  </si>
  <si>
    <t>هيئة تنظيم الاتصالات</t>
  </si>
  <si>
    <t xml:space="preserve">  وزارة التجارة والصناعة</t>
  </si>
  <si>
    <t xml:space="preserve">  الهيئة العامة للمخازن والاحتياطي الغذائي</t>
  </si>
  <si>
    <t xml:space="preserve">  سوق مسقط للاوراق المالية</t>
  </si>
  <si>
    <t xml:space="preserve">  الهيئة العامة لترويج الاستثمار وتنمية الصادرات</t>
  </si>
  <si>
    <t xml:space="preserve">  وزارة السياحة </t>
  </si>
  <si>
    <t xml:space="preserve">  وزارة الاقتصاد الوطني</t>
  </si>
  <si>
    <t>الصرف الفعلي ( المقدر )</t>
  </si>
  <si>
    <t>ــ 30 ــ</t>
  </si>
  <si>
    <t>جدول رقم (6/ 2 )</t>
  </si>
  <si>
    <t xml:space="preserve">المصروفات الانمائية للوزارات المدنية عن السنة المالية 2010 </t>
  </si>
  <si>
    <t xml:space="preserve">( حسب القطاعات )  </t>
  </si>
  <si>
    <t>(  بالريال العماني )</t>
  </si>
  <si>
    <t>(1)  قطاع الانتاج السلعي  :</t>
  </si>
  <si>
    <t>النفط الخام</t>
  </si>
  <si>
    <t xml:space="preserve">الغاز الطبيعي </t>
  </si>
  <si>
    <t>ـــ</t>
  </si>
  <si>
    <t>المعادن والمحاجر</t>
  </si>
  <si>
    <t>الزراعة</t>
  </si>
  <si>
    <t xml:space="preserve">الاسماك </t>
  </si>
  <si>
    <t>الصناعة التحويلية</t>
  </si>
  <si>
    <t xml:space="preserve"> جملة قطاع الانتاج السلعي  </t>
  </si>
  <si>
    <t>(2)  قطاع الانتاج الخدمي :</t>
  </si>
  <si>
    <t>الاسكان</t>
  </si>
  <si>
    <t>التجارة</t>
  </si>
  <si>
    <t xml:space="preserve">الكهرباء </t>
  </si>
  <si>
    <t>المياه</t>
  </si>
  <si>
    <r>
      <t>الاتصالات</t>
    </r>
    <r>
      <rPr>
        <sz val="12"/>
        <color indexed="9"/>
        <rFont val="Simplified Arabic"/>
        <charset val="178"/>
      </rPr>
      <t xml:space="preserve"> </t>
    </r>
    <r>
      <rPr>
        <sz val="12"/>
        <color indexed="8"/>
        <rFont val="Simplified Arabic"/>
        <charset val="178"/>
      </rPr>
      <t xml:space="preserve">(البريد والبرق والهاتف)              </t>
    </r>
    <r>
      <rPr>
        <sz val="12"/>
        <color indexed="9"/>
        <rFont val="Simplified Arabic"/>
        <charset val="178"/>
      </rPr>
      <t>ف</t>
    </r>
  </si>
  <si>
    <t xml:space="preserve">السياحة </t>
  </si>
  <si>
    <t xml:space="preserve">جملة قطاع الانتاج الخدمي </t>
  </si>
  <si>
    <t>(3)  قطاع الهياكل الاجتماعية :</t>
  </si>
  <si>
    <t>التعليم</t>
  </si>
  <si>
    <t xml:space="preserve">التدريب المهني </t>
  </si>
  <si>
    <t>الصحة</t>
  </si>
  <si>
    <t>الاعلام والثقافة والشئون الدينية</t>
  </si>
  <si>
    <t xml:space="preserve">المراكز الاجتماعية </t>
  </si>
  <si>
    <t>مراكز الشباب</t>
  </si>
  <si>
    <t xml:space="preserve">جملة قطاع الهياكل الاجتماعية </t>
  </si>
  <si>
    <t>(4)  قطاع الهياكل الاساسية :</t>
  </si>
  <si>
    <t xml:space="preserve">الطرق </t>
  </si>
  <si>
    <t>المطارات</t>
  </si>
  <si>
    <t>الموانئ</t>
  </si>
  <si>
    <t xml:space="preserve">الري وموارد المياه </t>
  </si>
  <si>
    <t xml:space="preserve">تخطيط المدن وخدمات البلديات </t>
  </si>
  <si>
    <t xml:space="preserve">الادارة الحكومية </t>
  </si>
  <si>
    <t>البيئة ومكافحة التلوث</t>
  </si>
  <si>
    <t xml:space="preserve">جملة قطاع الهياكل الاساسية </t>
  </si>
  <si>
    <t>الاجمالي (1 + 2 + 3 + 4 )</t>
  </si>
  <si>
    <t>الصرف الفعلي  المقدر</t>
  </si>
  <si>
    <t>ــ 31 ــ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</si>
</sst>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164" formatCode="0.0\ "/>
    <numFmt numFmtId="165" formatCode="_(* #,##0_);_(* \(#,##0.0\);_(* &quot;-&quot;_);_(@_)"/>
    <numFmt numFmtId="166" formatCode="_(* #,##0.0_);_(* \(#,##0.0\);_(* &quot;-&quot;_);_(@_)"/>
    <numFmt numFmtId="167" formatCode="_(* #,##0.0_);_(* \(#,##0.00\);_(* &quot;-&quot;_);_(@_)"/>
    <numFmt numFmtId="168" formatCode="###\ ###\ ##0\ "/>
    <numFmt numFmtId="169" formatCode="yyyy/mm/dd\ "/>
    <numFmt numFmtId="170" formatCode="###\ ###\ ##0"/>
    <numFmt numFmtId="171" formatCode="###\ ###\ ###\ "/>
    <numFmt numFmtId="172" formatCode="###\ ###\ \ "/>
    <numFmt numFmtId="173" formatCode="###\ ###\ "/>
    <numFmt numFmtId="174" formatCode="_ * #,##0.00_-\ _ر_._ع_._ ;_ * #,##0.00\-\ _ر_._ع_._ ;_ * &quot;-&quot;??_-\ _ر_._ع_._ ;_ @_ "/>
  </numFmts>
  <fonts count="29" x14ac:knownFonts="1">
    <font>
      <sz val="10"/>
      <name val="Arial"/>
      <charset val="178"/>
    </font>
    <font>
      <b/>
      <sz val="10"/>
      <name val="Arial"/>
      <charset val="178"/>
    </font>
    <font>
      <b/>
      <sz val="11"/>
      <name val="Arabic Transparent"/>
      <charset val="178"/>
    </font>
    <font>
      <b/>
      <sz val="10"/>
      <name val="Arial"/>
      <family val="2"/>
      <charset val="178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1"/>
      <name val="Simplified Arabic"/>
      <charset val="178"/>
    </font>
    <font>
      <b/>
      <sz val="14"/>
      <name val="Simplified Arabic"/>
      <charset val="178"/>
    </font>
    <font>
      <b/>
      <sz val="12"/>
      <name val="Simplified Arabic"/>
      <charset val="178"/>
    </font>
    <font>
      <sz val="12"/>
      <name val="Simplified Arabic"/>
      <charset val="178"/>
    </font>
    <font>
      <b/>
      <u/>
      <sz val="12"/>
      <name val="Simplified Arabic"/>
      <charset val="178"/>
    </font>
    <font>
      <b/>
      <sz val="11"/>
      <name val="Traditional Arabic"/>
      <charset val="178"/>
    </font>
    <font>
      <sz val="11"/>
      <name val="Traditional Arabic"/>
      <charset val="178"/>
    </font>
    <font>
      <b/>
      <u val="double"/>
      <sz val="14"/>
      <name val="Simplified Arabic"/>
      <charset val="178"/>
    </font>
    <font>
      <b/>
      <i/>
      <u/>
      <sz val="10"/>
      <name val="Arial"/>
      <family val="2"/>
      <charset val="178"/>
    </font>
    <font>
      <b/>
      <sz val="10"/>
      <name val="Traditional Arabic"/>
      <charset val="178"/>
    </font>
    <font>
      <b/>
      <sz val="12"/>
      <name val="Traditional Arabic"/>
      <charset val="178"/>
    </font>
    <font>
      <sz val="11"/>
      <name val="Simplified Arabic"/>
      <charset val="178"/>
    </font>
    <font>
      <sz val="11"/>
      <name val="Arial"/>
      <family val="2"/>
      <charset val="178"/>
    </font>
    <font>
      <b/>
      <u/>
      <sz val="10"/>
      <name val="Arial"/>
      <family val="2"/>
      <charset val="178"/>
    </font>
    <font>
      <b/>
      <sz val="9"/>
      <name val="Simplified Arabic"/>
      <charset val="178"/>
    </font>
    <font>
      <b/>
      <sz val="10"/>
      <name val="Arial"/>
      <family val="2"/>
    </font>
    <font>
      <b/>
      <sz val="11"/>
      <name val="Monotype Koufi"/>
      <charset val="178"/>
    </font>
    <font>
      <b/>
      <sz val="10"/>
      <name val="Simplified Arabic"/>
      <charset val="178"/>
    </font>
    <font>
      <b/>
      <u/>
      <sz val="10"/>
      <name val="Arial"/>
      <family val="2"/>
    </font>
    <font>
      <sz val="10"/>
      <name val="Simplified Arabic"/>
      <charset val="178"/>
    </font>
    <font>
      <b/>
      <sz val="12"/>
      <name val="Arabic Transparent"/>
      <charset val="178"/>
    </font>
    <font>
      <sz val="12"/>
      <color indexed="8"/>
      <name val="Simplified Arabic"/>
      <charset val="178"/>
    </font>
    <font>
      <sz val="12"/>
      <color indexed="9"/>
      <name val="Simplified Arabic"/>
      <charset val="17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" xfId="0" quotePrefix="1" applyFont="1" applyBorder="1" applyAlignment="1">
      <alignment horizontal="right" vertical="center"/>
    </xf>
    <xf numFmtId="0" fontId="8" fillId="0" borderId="3" xfId="0" quotePrefix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quotePrefix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164" fontId="11" fillId="0" borderId="5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11" fillId="0" borderId="6" xfId="0" applyNumberFormat="1" applyFont="1" applyBorder="1" applyAlignment="1">
      <alignment vertical="center"/>
    </xf>
    <xf numFmtId="164" fontId="12" fillId="0" borderId="5" xfId="0" applyNumberFormat="1" applyFont="1" applyBorder="1" applyAlignment="1">
      <alignment horizontal="center" vertical="center"/>
    </xf>
    <xf numFmtId="166" fontId="11" fillId="0" borderId="5" xfId="0" applyNumberFormat="1" applyFont="1" applyBorder="1" applyAlignment="1">
      <alignment horizontal="right" vertical="center"/>
    </xf>
    <xf numFmtId="166" fontId="11" fillId="0" borderId="7" xfId="0" applyNumberFormat="1" applyFont="1" applyBorder="1" applyAlignment="1">
      <alignment horizontal="right" vertical="center"/>
    </xf>
    <xf numFmtId="164" fontId="11" fillId="0" borderId="7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centerContinuous"/>
    </xf>
    <xf numFmtId="0" fontId="6" fillId="0" borderId="6" xfId="0" applyFont="1" applyBorder="1" applyAlignment="1">
      <alignment horizontal="centerContinuous" vertical="center"/>
    </xf>
    <xf numFmtId="164" fontId="3" fillId="0" borderId="8" xfId="0" applyNumberFormat="1" applyFont="1" applyBorder="1" applyAlignment="1">
      <alignment horizontal="right" vertical="center"/>
    </xf>
    <xf numFmtId="164" fontId="11" fillId="0" borderId="6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 readingOrder="2"/>
    </xf>
    <xf numFmtId="0" fontId="8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 readingOrder="2"/>
    </xf>
    <xf numFmtId="0" fontId="8" fillId="0" borderId="9" xfId="0" quotePrefix="1" applyFont="1" applyBorder="1" applyAlignment="1">
      <alignment horizontal="right" vertical="center" readingOrder="2"/>
    </xf>
    <xf numFmtId="0" fontId="7" fillId="0" borderId="9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6" fillId="0" borderId="8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8" fillId="0" borderId="10" xfId="0" applyFont="1" applyBorder="1" applyAlignment="1">
      <alignment horizontal="right" vertical="center" readingOrder="2"/>
    </xf>
    <xf numFmtId="0" fontId="8" fillId="0" borderId="11" xfId="0" applyFont="1" applyBorder="1" applyAlignment="1">
      <alignment horizontal="right" vertical="center" readingOrder="2"/>
    </xf>
    <xf numFmtId="0" fontId="0" fillId="0" borderId="10" xfId="0" applyBorder="1"/>
    <xf numFmtId="0" fontId="3" fillId="0" borderId="10" xfId="0" applyFont="1" applyBorder="1" applyAlignment="1">
      <alignment horizontal="right" vertical="center" readingOrder="2"/>
    </xf>
    <xf numFmtId="0" fontId="3" fillId="0" borderId="8" xfId="0" applyFont="1" applyBorder="1" applyAlignment="1">
      <alignment horizontal="centerContinuous" vertical="center"/>
    </xf>
    <xf numFmtId="165" fontId="12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vertical="center"/>
    </xf>
    <xf numFmtId="164" fontId="11" fillId="0" borderId="12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1" fillId="0" borderId="13" xfId="0" applyNumberFormat="1" applyFont="1" applyBorder="1" applyAlignment="1">
      <alignment horizontal="right" vertical="center"/>
    </xf>
    <xf numFmtId="166" fontId="11" fillId="0" borderId="6" xfId="0" applyNumberFormat="1" applyFont="1" applyBorder="1" applyAlignment="1">
      <alignment horizontal="right" vertical="center"/>
    </xf>
    <xf numFmtId="165" fontId="11" fillId="0" borderId="14" xfId="0" applyNumberFormat="1" applyFont="1" applyBorder="1" applyAlignment="1">
      <alignment horizontal="right" vertical="center"/>
    </xf>
    <xf numFmtId="166" fontId="11" fillId="0" borderId="14" xfId="0" applyNumberFormat="1" applyFont="1" applyBorder="1" applyAlignment="1">
      <alignment horizontal="right" vertical="center"/>
    </xf>
    <xf numFmtId="164" fontId="11" fillId="0" borderId="14" xfId="0" applyNumberFormat="1" applyFont="1" applyBorder="1" applyAlignment="1">
      <alignment horizontal="right" vertical="center"/>
    </xf>
    <xf numFmtId="164" fontId="12" fillId="0" borderId="9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 readingOrder="2"/>
    </xf>
    <xf numFmtId="0" fontId="9" fillId="0" borderId="5" xfId="0" applyFont="1" applyBorder="1" applyAlignment="1">
      <alignment horizontal="right" vertical="center"/>
    </xf>
    <xf numFmtId="164" fontId="11" fillId="0" borderId="14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right" vertical="center" readingOrder="2"/>
    </xf>
    <xf numFmtId="164" fontId="11" fillId="0" borderId="5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165" fontId="11" fillId="0" borderId="12" xfId="0" applyNumberFormat="1" applyFont="1" applyBorder="1" applyAlignment="1">
      <alignment horizontal="right" vertical="center" readingOrder="2"/>
    </xf>
    <xf numFmtId="0" fontId="0" fillId="0" borderId="14" xfId="0" applyBorder="1" applyAlignment="1">
      <alignment vertical="center"/>
    </xf>
    <xf numFmtId="0" fontId="8" fillId="0" borderId="15" xfId="0" applyFont="1" applyBorder="1" applyAlignment="1">
      <alignment horizontal="right" vertical="center" readingOrder="2"/>
    </xf>
    <xf numFmtId="0" fontId="8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167" fontId="11" fillId="0" borderId="6" xfId="0" applyNumberFormat="1" applyFont="1" applyBorder="1" applyAlignment="1">
      <alignment horizontal="right" vertical="center"/>
    </xf>
    <xf numFmtId="165" fontId="11" fillId="0" borderId="13" xfId="0" applyNumberFormat="1" applyFont="1" applyBorder="1" applyAlignment="1">
      <alignment horizontal="right" vertical="center"/>
    </xf>
    <xf numFmtId="167" fontId="11" fillId="0" borderId="14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 vertical="center" readingOrder="2"/>
    </xf>
    <xf numFmtId="0" fontId="7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readingOrder="2"/>
    </xf>
    <xf numFmtId="0" fontId="3" fillId="0" borderId="5" xfId="0" applyFont="1" applyBorder="1" applyAlignment="1">
      <alignment vertical="center"/>
    </xf>
    <xf numFmtId="168" fontId="11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168" fontId="11" fillId="0" borderId="2" xfId="0" applyNumberFormat="1" applyFont="1" applyBorder="1" applyAlignment="1">
      <alignment horizontal="right" vertical="center"/>
    </xf>
    <xf numFmtId="168" fontId="11" fillId="0" borderId="6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68" fontId="11" fillId="0" borderId="5" xfId="0" applyNumberFormat="1" applyFont="1" applyBorder="1" applyAlignment="1">
      <alignment horizontal="center" vertical="center"/>
    </xf>
    <xf numFmtId="168" fontId="11" fillId="0" borderId="6" xfId="0" applyNumberFormat="1" applyFont="1" applyBorder="1" applyAlignment="1">
      <alignment horizontal="right" vertical="center"/>
    </xf>
    <xf numFmtId="168" fontId="11" fillId="0" borderId="5" xfId="0" applyNumberFormat="1" applyFont="1" applyBorder="1" applyAlignment="1">
      <alignment vertical="center"/>
    </xf>
    <xf numFmtId="168" fontId="11" fillId="0" borderId="6" xfId="0" applyNumberFormat="1" applyFont="1" applyBorder="1" applyAlignment="1"/>
    <xf numFmtId="168" fontId="11" fillId="0" borderId="5" xfId="0" applyNumberFormat="1" applyFont="1" applyBorder="1" applyAlignment="1"/>
    <xf numFmtId="0" fontId="9" fillId="0" borderId="6" xfId="0" applyFont="1" applyBorder="1" applyAlignment="1">
      <alignment vertical="center"/>
    </xf>
    <xf numFmtId="168" fontId="11" fillId="0" borderId="14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168" fontId="11" fillId="0" borderId="1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Continuous" vertical="center" readingOrder="2"/>
    </xf>
    <xf numFmtId="0" fontId="7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vertical="center" readingOrder="2"/>
    </xf>
    <xf numFmtId="0" fontId="3" fillId="0" borderId="7" xfId="0" applyFont="1" applyBorder="1" applyAlignment="1">
      <alignment vertical="center"/>
    </xf>
    <xf numFmtId="168" fontId="11" fillId="0" borderId="8" xfId="0" applyNumberFormat="1" applyFont="1" applyBorder="1" applyAlignment="1">
      <alignment horizontal="right" vertical="center"/>
    </xf>
    <xf numFmtId="168" fontId="11" fillId="0" borderId="5" xfId="0" applyNumberFormat="1" applyFont="1" applyBorder="1" applyAlignment="1">
      <alignment horizontal="right" vertical="center"/>
    </xf>
    <xf numFmtId="168" fontId="15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68" fontId="15" fillId="0" borderId="5" xfId="0" applyNumberFormat="1" applyFont="1" applyBorder="1" applyAlignment="1">
      <alignment vertical="center"/>
    </xf>
    <xf numFmtId="168" fontId="11" fillId="0" borderId="6" xfId="0" applyNumberFormat="1" applyFont="1" applyBorder="1" applyAlignment="1">
      <alignment horizontal="center" vertical="center"/>
    </xf>
    <xf numFmtId="168" fontId="16" fillId="0" borderId="13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168" fontId="16" fillId="0" borderId="12" xfId="0" applyNumberFormat="1" applyFont="1" applyBorder="1" applyAlignment="1">
      <alignment vertical="center"/>
    </xf>
    <xf numFmtId="0" fontId="19" fillId="0" borderId="0" xfId="0" applyFont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0" fillId="0" borderId="13" xfId="0" applyFont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169" fontId="20" fillId="0" borderId="1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8" fontId="20" fillId="0" borderId="8" xfId="0" applyNumberFormat="1" applyFont="1" applyBorder="1" applyAlignment="1">
      <alignment horizontal="center" vertical="center"/>
    </xf>
    <xf numFmtId="169" fontId="8" fillId="0" borderId="9" xfId="0" applyNumberFormat="1" applyFont="1" applyBorder="1" applyAlignment="1">
      <alignment horizontal="right" vertical="center" readingOrder="2"/>
    </xf>
    <xf numFmtId="0" fontId="10" fillId="0" borderId="1" xfId="0" applyFont="1" applyBorder="1" applyAlignment="1">
      <alignment vertical="center"/>
    </xf>
    <xf numFmtId="168" fontId="20" fillId="0" borderId="8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168" fontId="0" fillId="0" borderId="0" xfId="0" applyNumberFormat="1" applyAlignment="1">
      <alignment vertical="center"/>
    </xf>
    <xf numFmtId="0" fontId="9" fillId="0" borderId="0" xfId="0" quotePrefix="1" applyFont="1" applyBorder="1" applyAlignment="1">
      <alignment horizontal="right" vertical="center"/>
    </xf>
    <xf numFmtId="168" fontId="11" fillId="0" borderId="13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168" fontId="3" fillId="0" borderId="8" xfId="0" applyNumberFormat="1" applyFont="1" applyBorder="1" applyAlignment="1">
      <alignment horizontal="center" vertical="center"/>
    </xf>
    <xf numFmtId="168" fontId="3" fillId="0" borderId="8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68" fontId="0" fillId="0" borderId="0" xfId="0" applyNumberFormat="1"/>
    <xf numFmtId="0" fontId="20" fillId="0" borderId="9" xfId="0" applyFont="1" applyBorder="1" applyAlignment="1">
      <alignment horizontal="right" vertical="center"/>
    </xf>
    <xf numFmtId="168" fontId="11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/>
    </xf>
    <xf numFmtId="170" fontId="3" fillId="0" borderId="8" xfId="0" applyNumberFormat="1" applyFont="1" applyBorder="1"/>
    <xf numFmtId="0" fontId="10" fillId="0" borderId="2" xfId="0" applyFont="1" applyBorder="1"/>
    <xf numFmtId="170" fontId="3" fillId="0" borderId="2" xfId="0" applyNumberFormat="1" applyFont="1" applyBorder="1"/>
    <xf numFmtId="170" fontId="11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170" fontId="11" fillId="0" borderId="5" xfId="0" applyNumberFormat="1" applyFont="1" applyBorder="1" applyAlignment="1">
      <alignment vertical="center"/>
    </xf>
    <xf numFmtId="170" fontId="11" fillId="0" borderId="6" xfId="0" applyNumberFormat="1" applyFont="1" applyBorder="1" applyAlignment="1">
      <alignment horizontal="right" vertical="center"/>
    </xf>
    <xf numFmtId="170" fontId="11" fillId="0" borderId="5" xfId="0" applyNumberFormat="1" applyFont="1" applyBorder="1" applyAlignment="1">
      <alignment horizontal="right" vertical="center"/>
    </xf>
    <xf numFmtId="170" fontId="11" fillId="0" borderId="6" xfId="0" applyNumberFormat="1" applyFont="1" applyBorder="1" applyAlignment="1">
      <alignment horizontal="center" vertical="center"/>
    </xf>
    <xf numFmtId="170" fontId="16" fillId="0" borderId="8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170" fontId="16" fillId="0" borderId="2" xfId="0" applyNumberFormat="1" applyFont="1" applyBorder="1" applyAlignment="1">
      <alignment vertical="center"/>
    </xf>
    <xf numFmtId="170" fontId="11" fillId="0" borderId="8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170" fontId="11" fillId="0" borderId="2" xfId="0" applyNumberFormat="1" applyFont="1" applyBorder="1" applyAlignment="1">
      <alignment vertical="center"/>
    </xf>
    <xf numFmtId="0" fontId="9" fillId="0" borderId="5" xfId="0" quotePrefix="1" applyFont="1" applyBorder="1" applyAlignment="1">
      <alignment horizontal="right" vertical="center"/>
    </xf>
    <xf numFmtId="0" fontId="9" fillId="0" borderId="5" xfId="0" quotePrefix="1" applyFont="1" applyBorder="1" applyAlignment="1">
      <alignment vertical="center"/>
    </xf>
    <xf numFmtId="0" fontId="8" fillId="0" borderId="2" xfId="0" quotePrefix="1" applyFont="1" applyBorder="1" applyAlignment="1">
      <alignment horizontal="center" vertical="center"/>
    </xf>
    <xf numFmtId="170" fontId="11" fillId="0" borderId="8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readingOrder="1"/>
    </xf>
    <xf numFmtId="170" fontId="16" fillId="0" borderId="13" xfId="0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170" fontId="16" fillId="0" borderId="12" xfId="0" applyNumberFormat="1" applyFont="1" applyBorder="1" applyAlignment="1">
      <alignment vertical="center"/>
    </xf>
    <xf numFmtId="0" fontId="7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4" xfId="0" applyFont="1" applyBorder="1"/>
    <xf numFmtId="0" fontId="23" fillId="0" borderId="0" xfId="0" applyFo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readingOrder="2"/>
    </xf>
    <xf numFmtId="0" fontId="6" fillId="0" borderId="1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71" fontId="6" fillId="0" borderId="8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171" fontId="6" fillId="0" borderId="8" xfId="0" applyNumberFormat="1" applyFont="1" applyBorder="1" applyAlignment="1">
      <alignment horizontal="center"/>
    </xf>
    <xf numFmtId="171" fontId="3" fillId="0" borderId="6" xfId="0" applyNumberFormat="1" applyFont="1" applyBorder="1"/>
    <xf numFmtId="0" fontId="8" fillId="0" borderId="9" xfId="0" applyFont="1" applyBorder="1" applyAlignment="1">
      <alignment horizontal="right" readingOrder="2"/>
    </xf>
    <xf numFmtId="0" fontId="10" fillId="0" borderId="0" xfId="0" applyFont="1" applyBorder="1"/>
    <xf numFmtId="171" fontId="3" fillId="0" borderId="6" xfId="0" applyNumberFormat="1" applyFont="1" applyBorder="1" applyAlignment="1">
      <alignment horizontal="center"/>
    </xf>
    <xf numFmtId="171" fontId="11" fillId="0" borderId="6" xfId="0" applyNumberFormat="1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9" fillId="0" borderId="0" xfId="0" applyFont="1" applyBorder="1"/>
    <xf numFmtId="171" fontId="11" fillId="0" borderId="6" xfId="0" applyNumberFormat="1" applyFont="1" applyBorder="1" applyAlignment="1">
      <alignment horizontal="right"/>
    </xf>
    <xf numFmtId="171" fontId="16" fillId="0" borderId="13" xfId="0" applyNumberFormat="1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171" fontId="11" fillId="0" borderId="13" xfId="0" applyNumberFormat="1" applyFont="1" applyBorder="1" applyAlignment="1">
      <alignment horizontal="right"/>
    </xf>
    <xf numFmtId="171" fontId="16" fillId="0" borderId="13" xfId="0" applyNumberFormat="1" applyFont="1" applyBorder="1" applyAlignment="1">
      <alignment horizontal="right"/>
    </xf>
    <xf numFmtId="171" fontId="16" fillId="0" borderId="6" xfId="0" applyNumberFormat="1" applyFont="1" applyBorder="1" applyAlignment="1">
      <alignment horizontal="center"/>
    </xf>
    <xf numFmtId="171" fontId="16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171" fontId="12" fillId="0" borderId="0" xfId="0" applyNumberFormat="1" applyFont="1" applyAlignment="1">
      <alignment horizontal="right"/>
    </xf>
    <xf numFmtId="0" fontId="0" fillId="0" borderId="9" xfId="0" applyBorder="1"/>
    <xf numFmtId="171" fontId="12" fillId="0" borderId="9" xfId="0" applyNumberFormat="1" applyFont="1" applyBorder="1" applyAlignment="1">
      <alignment horizontal="center"/>
    </xf>
    <xf numFmtId="171" fontId="12" fillId="0" borderId="0" xfId="0" applyNumberFormat="1" applyFont="1" applyAlignment="1">
      <alignment horizontal="center"/>
    </xf>
    <xf numFmtId="0" fontId="10" fillId="0" borderId="0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0" fillId="0" borderId="0" xfId="0" applyFont="1" applyBorder="1"/>
    <xf numFmtId="0" fontId="3" fillId="0" borderId="0" xfId="0" applyFont="1" applyBorder="1"/>
    <xf numFmtId="0" fontId="6" fillId="0" borderId="0" xfId="0" applyFont="1"/>
    <xf numFmtId="171" fontId="3" fillId="0" borderId="8" xfId="0" applyNumberFormat="1" applyFont="1" applyBorder="1" applyAlignment="1">
      <alignment horizontal="center"/>
    </xf>
    <xf numFmtId="171" fontId="3" fillId="0" borderId="2" xfId="0" applyNumberFormat="1" applyFont="1" applyBorder="1" applyAlignment="1">
      <alignment horizontal="center"/>
    </xf>
    <xf numFmtId="171" fontId="11" fillId="0" borderId="6" xfId="0" applyNumberFormat="1" applyFont="1" applyBorder="1" applyAlignment="1"/>
    <xf numFmtId="0" fontId="9" fillId="0" borderId="5" xfId="0" quotePrefix="1" applyFont="1" applyBorder="1" applyAlignment="1">
      <alignment horizontal="right"/>
    </xf>
    <xf numFmtId="171" fontId="11" fillId="0" borderId="5" xfId="0" applyNumberFormat="1" applyFont="1" applyBorder="1" applyAlignment="1">
      <alignment horizontal="right"/>
    </xf>
    <xf numFmtId="0" fontId="9" fillId="0" borderId="5" xfId="0" applyFont="1" applyBorder="1"/>
    <xf numFmtId="41" fontId="11" fillId="0" borderId="14" xfId="0" applyNumberFormat="1" applyFont="1" applyBorder="1" applyAlignment="1">
      <alignment horizontal="center" vertical="center"/>
    </xf>
    <xf numFmtId="171" fontId="16" fillId="0" borderId="13" xfId="0" applyNumberFormat="1" applyFont="1" applyBorder="1" applyAlignment="1"/>
    <xf numFmtId="0" fontId="8" fillId="0" borderId="12" xfId="0" applyFont="1" applyBorder="1" applyAlignment="1">
      <alignment horizontal="center"/>
    </xf>
    <xf numFmtId="171" fontId="16" fillId="0" borderId="12" xfId="0" applyNumberFormat="1" applyFont="1" applyBorder="1" applyAlignment="1"/>
    <xf numFmtId="0" fontId="10" fillId="0" borderId="5" xfId="0" applyFont="1" applyBorder="1"/>
    <xf numFmtId="171" fontId="11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right"/>
    </xf>
    <xf numFmtId="171" fontId="16" fillId="0" borderId="8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171" fontId="16" fillId="0" borderId="2" xfId="0" applyNumberFormat="1" applyFont="1" applyBorder="1" applyAlignment="1">
      <alignment horizontal="right"/>
    </xf>
    <xf numFmtId="171" fontId="11" fillId="0" borderId="8" xfId="0" applyNumberFormat="1" applyFont="1" applyBorder="1" applyAlignment="1">
      <alignment horizontal="center"/>
    </xf>
    <xf numFmtId="171" fontId="11" fillId="0" borderId="2" xfId="0" applyNumberFormat="1" applyFont="1" applyBorder="1" applyAlignment="1">
      <alignment horizontal="center"/>
    </xf>
    <xf numFmtId="171" fontId="11" fillId="0" borderId="14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73" fontId="3" fillId="0" borderId="0" xfId="0" applyNumberFormat="1" applyFont="1" applyBorder="1"/>
    <xf numFmtId="0" fontId="0" fillId="0" borderId="0" xfId="0" applyAlignment="1">
      <alignment horizontal="center"/>
    </xf>
    <xf numFmtId="0" fontId="20" fillId="0" borderId="0" xfId="0" applyFont="1" applyAlignment="1">
      <alignment vertical="center"/>
    </xf>
    <xf numFmtId="0" fontId="6" fillId="0" borderId="12" xfId="0" applyFont="1" applyBorder="1" applyAlignment="1">
      <alignment horizontal="centerContinuous" vertical="center"/>
    </xf>
    <xf numFmtId="0" fontId="6" fillId="0" borderId="6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168" fontId="11" fillId="0" borderId="2" xfId="0" applyNumberFormat="1" applyFont="1" applyBorder="1" applyAlignment="1">
      <alignment vertical="center"/>
    </xf>
    <xf numFmtId="0" fontId="9" fillId="0" borderId="7" xfId="0" quotePrefix="1" applyFont="1" applyBorder="1" applyAlignment="1">
      <alignment horizontal="right" vertical="center"/>
    </xf>
    <xf numFmtId="168" fontId="11" fillId="0" borderId="7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0" xfId="0" applyFont="1" applyBorder="1" applyAlignment="1">
      <alignment horizontal="right" vertical="center" readingOrder="2"/>
    </xf>
    <xf numFmtId="0" fontId="8" fillId="0" borderId="0" xfId="0" applyFont="1" applyAlignment="1">
      <alignment horizontal="left" vertical="center"/>
    </xf>
    <xf numFmtId="0" fontId="8" fillId="0" borderId="12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right" vertical="center"/>
    </xf>
    <xf numFmtId="0" fontId="10" fillId="0" borderId="2" xfId="0" quotePrefix="1" applyFont="1" applyBorder="1" applyAlignment="1">
      <alignment horizontal="right" vertical="center" readingOrder="2"/>
    </xf>
    <xf numFmtId="168" fontId="3" fillId="0" borderId="2" xfId="0" applyNumberFormat="1" applyFont="1" applyBorder="1" applyAlignment="1">
      <alignment vertical="center"/>
    </xf>
    <xf numFmtId="168" fontId="3" fillId="0" borderId="8" xfId="0" applyNumberFormat="1" applyFont="1" applyBorder="1" applyAlignment="1">
      <alignment vertical="center"/>
    </xf>
    <xf numFmtId="0" fontId="9" fillId="0" borderId="5" xfId="0" quotePrefix="1" applyFont="1" applyBorder="1" applyAlignment="1">
      <alignment horizontal="right" vertical="center" readingOrder="2"/>
    </xf>
    <xf numFmtId="168" fontId="16" fillId="0" borderId="13" xfId="0" applyNumberFormat="1" applyFont="1" applyBorder="1" applyAlignment="1">
      <alignment horizontal="right" vertical="center"/>
    </xf>
    <xf numFmtId="168" fontId="16" fillId="0" borderId="12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 readingOrder="2"/>
    </xf>
    <xf numFmtId="168" fontId="11" fillId="0" borderId="14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 readingOrder="2"/>
    </xf>
    <xf numFmtId="168" fontId="11" fillId="0" borderId="7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 readingOrder="2"/>
    </xf>
    <xf numFmtId="0" fontId="6" fillId="0" borderId="14" xfId="0" applyFont="1" applyBorder="1" applyAlignment="1">
      <alignment horizontal="right" vertical="center"/>
    </xf>
    <xf numFmtId="168" fontId="3" fillId="0" borderId="5" xfId="0" applyNumberFormat="1" applyFont="1" applyBorder="1" applyAlignment="1">
      <alignment vertical="center"/>
    </xf>
    <xf numFmtId="168" fontId="3" fillId="0" borderId="6" xfId="0" applyNumberFormat="1" applyFont="1" applyBorder="1" applyAlignment="1">
      <alignment vertical="center"/>
    </xf>
    <xf numFmtId="168" fontId="3" fillId="0" borderId="5" xfId="0" applyNumberFormat="1" applyFont="1" applyBorder="1" applyAlignment="1">
      <alignment horizontal="right" vertical="center"/>
    </xf>
    <xf numFmtId="168" fontId="3" fillId="0" borderId="6" xfId="0" applyNumberFormat="1" applyFont="1" applyBorder="1" applyAlignment="1">
      <alignment horizontal="right" vertical="center"/>
    </xf>
    <xf numFmtId="0" fontId="8" fillId="0" borderId="12" xfId="0" quotePrefix="1" applyFont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8" fontId="16" fillId="0" borderId="5" xfId="0" applyNumberFormat="1" applyFont="1" applyBorder="1" applyAlignment="1">
      <alignment horizontal="right" vertical="center"/>
    </xf>
    <xf numFmtId="168" fontId="16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2" xfId="0" quotePrefix="1" applyFont="1" applyBorder="1" applyAlignment="1">
      <alignment horizontal="right" vertical="center" readingOrder="2"/>
    </xf>
    <xf numFmtId="0" fontId="3" fillId="0" borderId="14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readingOrder="2"/>
    </xf>
    <xf numFmtId="0" fontId="24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168" fontId="11" fillId="0" borderId="1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 readingOrder="2"/>
    </xf>
    <xf numFmtId="168" fontId="11" fillId="0" borderId="0" xfId="0" applyNumberFormat="1" applyFont="1" applyBorder="1" applyAlignment="1">
      <alignment horizontal="right" vertical="center"/>
    </xf>
    <xf numFmtId="168" fontId="3" fillId="0" borderId="0" xfId="0" applyNumberFormat="1" applyFont="1" applyBorder="1" applyAlignment="1">
      <alignment horizontal="right" vertical="center"/>
    </xf>
    <xf numFmtId="0" fontId="24" fillId="0" borderId="8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168" fontId="11" fillId="0" borderId="9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68" fontId="3" fillId="0" borderId="2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right"/>
    </xf>
    <xf numFmtId="0" fontId="8" fillId="0" borderId="2" xfId="0" applyFont="1" applyBorder="1" applyAlignment="1">
      <alignment horizontal="right" vertical="center" readingOrder="2"/>
    </xf>
    <xf numFmtId="0" fontId="12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 vertical="center" readingOrder="2"/>
    </xf>
    <xf numFmtId="168" fontId="11" fillId="0" borderId="13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0" fillId="0" borderId="0" xfId="0" applyAlignment="1">
      <alignment horizontal="centerContinuous" vertical="center"/>
    </xf>
    <xf numFmtId="0" fontId="8" fillId="0" borderId="8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168" fontId="16" fillId="0" borderId="8" xfId="0" applyNumberFormat="1" applyFont="1" applyBorder="1" applyAlignment="1">
      <alignment horizontal="right" vertical="center"/>
    </xf>
    <xf numFmtId="168" fontId="11" fillId="0" borderId="13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11" fillId="0" borderId="0" xfId="0" applyFont="1" applyBorder="1" applyAlignment="1">
      <alignment horizontal="centerContinuous" vertical="center"/>
    </xf>
    <xf numFmtId="168" fontId="3" fillId="0" borderId="0" xfId="0" applyNumberFormat="1" applyFont="1" applyBorder="1" applyAlignment="1">
      <alignment horizontal="centerContinuous" vertical="center"/>
    </xf>
    <xf numFmtId="0" fontId="10" fillId="0" borderId="1" xfId="0" quotePrefix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168" fontId="11" fillId="0" borderId="10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8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centerContinuous"/>
    </xf>
    <xf numFmtId="0" fontId="8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14" xfId="0" applyFont="1" applyBorder="1" applyAlignment="1">
      <alignment horizontal="center" readingOrder="2"/>
    </xf>
    <xf numFmtId="0" fontId="3" fillId="0" borderId="5" xfId="0" applyFont="1" applyBorder="1" applyAlignment="1">
      <alignment horizontal="right"/>
    </xf>
    <xf numFmtId="168" fontId="3" fillId="0" borderId="8" xfId="0" applyNumberFormat="1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168" fontId="3" fillId="0" borderId="2" xfId="0" applyNumberFormat="1" applyFont="1" applyBorder="1" applyAlignment="1">
      <alignment horizontal="right"/>
    </xf>
    <xf numFmtId="0" fontId="0" fillId="0" borderId="6" xfId="0" applyBorder="1"/>
    <xf numFmtId="1" fontId="9" fillId="0" borderId="5" xfId="0" applyNumberFormat="1" applyFont="1" applyBorder="1" applyAlignment="1">
      <alignment horizontal="right" vertical="center"/>
    </xf>
    <xf numFmtId="168" fontId="16" fillId="0" borderId="8" xfId="0" applyNumberFormat="1" applyFont="1" applyBorder="1" applyAlignment="1">
      <alignment horizontal="right"/>
    </xf>
    <xf numFmtId="168" fontId="16" fillId="0" borderId="2" xfId="0" applyNumberFormat="1" applyFont="1" applyBorder="1" applyAlignment="1">
      <alignment horizontal="right"/>
    </xf>
    <xf numFmtId="168" fontId="11" fillId="0" borderId="8" xfId="0" applyNumberFormat="1" applyFont="1" applyBorder="1" applyAlignment="1">
      <alignment horizontal="right"/>
    </xf>
    <xf numFmtId="168" fontId="11" fillId="0" borderId="2" xfId="0" applyNumberFormat="1" applyFont="1" applyBorder="1" applyAlignment="1">
      <alignment horizontal="right"/>
    </xf>
    <xf numFmtId="168" fontId="11" fillId="0" borderId="6" xfId="0" applyNumberFormat="1" applyFont="1" applyBorder="1" applyAlignment="1">
      <alignment horizontal="right"/>
    </xf>
    <xf numFmtId="168" fontId="11" fillId="0" borderId="5" xfId="0" applyNumberFormat="1" applyFont="1" applyBorder="1" applyAlignment="1">
      <alignment horizontal="right"/>
    </xf>
    <xf numFmtId="168" fontId="16" fillId="0" borderId="13" xfId="0" applyNumberFormat="1" applyFont="1" applyBorder="1" applyAlignment="1">
      <alignment horizontal="right"/>
    </xf>
    <xf numFmtId="168" fontId="16" fillId="0" borderId="12" xfId="0" applyNumberFormat="1" applyFont="1" applyBorder="1" applyAlignment="1">
      <alignment horizontal="right"/>
    </xf>
    <xf numFmtId="0" fontId="10" fillId="0" borderId="5" xfId="0" quotePrefix="1" applyFont="1" applyBorder="1" applyAlignment="1">
      <alignment horizontal="right" vertical="center"/>
    </xf>
    <xf numFmtId="0" fontId="6" fillId="0" borderId="0" xfId="0" applyFont="1" applyBorder="1" applyAlignment="1">
      <alignment horizontal="centerContinuous" vertical="center"/>
    </xf>
    <xf numFmtId="168" fontId="6" fillId="0" borderId="8" xfId="0" applyNumberFormat="1" applyFont="1" applyBorder="1" applyAlignment="1">
      <alignment horizontal="right" vertical="center"/>
    </xf>
    <xf numFmtId="168" fontId="6" fillId="0" borderId="8" xfId="0" applyNumberFormat="1" applyFont="1" applyBorder="1" applyAlignment="1">
      <alignment horizontal="center" vertical="center"/>
    </xf>
    <xf numFmtId="174" fontId="11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8" fillId="0" borderId="3" xfId="0" quotePrefix="1" applyFont="1" applyBorder="1" applyAlignment="1">
      <alignment horizontal="center" vertical="center"/>
    </xf>
    <xf numFmtId="0" fontId="1" fillId="0" borderId="0" xfId="0" applyFont="1"/>
    <xf numFmtId="174" fontId="11" fillId="0" borderId="6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 readingOrder="2"/>
    </xf>
    <xf numFmtId="1" fontId="6" fillId="0" borderId="4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right" vertical="center" readingOrder="2"/>
    </xf>
    <xf numFmtId="173" fontId="26" fillId="0" borderId="6" xfId="0" applyNumberFormat="1" applyFont="1" applyBorder="1" applyAlignment="1">
      <alignment horizontal="center" readingOrder="2"/>
    </xf>
    <xf numFmtId="0" fontId="7" fillId="0" borderId="5" xfId="0" applyFont="1" applyBorder="1" applyAlignment="1">
      <alignment horizontal="center" vertical="center" readingOrder="2"/>
    </xf>
    <xf numFmtId="0" fontId="8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readingOrder="2"/>
    </xf>
    <xf numFmtId="173" fontId="3" fillId="0" borderId="8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horizontal="right" vertical="center" readingOrder="2"/>
    </xf>
    <xf numFmtId="173" fontId="3" fillId="0" borderId="2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 readingOrder="2"/>
    </xf>
    <xf numFmtId="0" fontId="3" fillId="0" borderId="6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 vertical="center" readingOrder="2"/>
    </xf>
    <xf numFmtId="0" fontId="27" fillId="0" borderId="6" xfId="0" applyFont="1" applyBorder="1" applyAlignment="1">
      <alignment horizontal="right" vertical="center" readingOrder="1"/>
    </xf>
    <xf numFmtId="173" fontId="26" fillId="0" borderId="8" xfId="0" applyNumberFormat="1" applyFont="1" applyBorder="1" applyAlignment="1">
      <alignment horizontal="right" vertical="center"/>
    </xf>
    <xf numFmtId="173" fontId="26" fillId="0" borderId="15" xfId="0" applyNumberFormat="1" applyFont="1" applyBorder="1" applyAlignment="1">
      <alignment horizontal="right" vertical="center"/>
    </xf>
    <xf numFmtId="1" fontId="8" fillId="0" borderId="12" xfId="0" applyNumberFormat="1" applyFont="1" applyBorder="1" applyAlignment="1">
      <alignment horizontal="center" vertical="center" readingOrder="2"/>
    </xf>
    <xf numFmtId="0" fontId="3" fillId="0" borderId="13" xfId="0" applyFont="1" applyBorder="1" applyAlignment="1">
      <alignment horizontal="center"/>
    </xf>
    <xf numFmtId="0" fontId="3" fillId="0" borderId="3" xfId="0" applyFont="1" applyBorder="1" applyAlignment="1">
      <alignment horizontal="right" readingOrder="2"/>
    </xf>
    <xf numFmtId="0" fontId="3" fillId="0" borderId="0" xfId="0" applyFont="1" applyAlignment="1">
      <alignment horizontal="center" readingOrder="2"/>
    </xf>
    <xf numFmtId="0" fontId="3" fillId="0" borderId="0" xfId="0" applyFont="1" applyAlignment="1">
      <alignment horizontal="right" readingOrder="2"/>
    </xf>
    <xf numFmtId="0" fontId="0" fillId="0" borderId="0" xfId="0" applyAlignment="1">
      <alignment readingOrder="2"/>
    </xf>
    <xf numFmtId="170" fontId="11" fillId="0" borderId="13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readingOrder="2"/>
    </xf>
    <xf numFmtId="0" fontId="6" fillId="0" borderId="7" xfId="0" applyFont="1" applyBorder="1" applyAlignment="1">
      <alignment horizontal="center" vertical="center" readingOrder="2"/>
    </xf>
    <xf numFmtId="0" fontId="8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right" vertical="center" readingOrder="2"/>
    </xf>
    <xf numFmtId="0" fontId="17" fillId="0" borderId="0" xfId="0" applyFont="1" applyBorder="1" applyAlignment="1">
      <alignment horizontal="right" vertical="center" readingOrder="2"/>
    </xf>
    <xf numFmtId="0" fontId="18" fillId="0" borderId="0" xfId="0" applyFont="1" applyBorder="1" applyAlignment="1">
      <alignment horizontal="right" vertical="center" readingOrder="2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 readingOrder="2"/>
    </xf>
    <xf numFmtId="0" fontId="0" fillId="0" borderId="1" xfId="0" applyBorder="1" applyAlignment="1">
      <alignment horizontal="right" readingOrder="2"/>
    </xf>
    <xf numFmtId="0" fontId="8" fillId="0" borderId="1" xfId="0" applyFont="1" applyBorder="1" applyAlignment="1">
      <alignment horizontal="center" vertical="center" readingOrder="2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quotePrefix="1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right" readingOrder="2"/>
    </xf>
    <xf numFmtId="0" fontId="9" fillId="0" borderId="5" xfId="0" applyFont="1" applyBorder="1" applyAlignment="1">
      <alignment horizontal="right" vertical="center" readingOrder="2"/>
    </xf>
    <xf numFmtId="0" fontId="0" fillId="0" borderId="0" xfId="0" applyAlignment="1">
      <alignment horizontal="right"/>
    </xf>
    <xf numFmtId="0" fontId="6" fillId="0" borderId="0" xfId="0" applyFont="1" applyBorder="1" applyAlignment="1">
      <alignment horizontal="center" readingOrder="2"/>
    </xf>
    <xf numFmtId="0" fontId="17" fillId="0" borderId="0" xfId="0" applyFont="1" applyBorder="1" applyAlignment="1">
      <alignment horizontal="center" readingOrder="2"/>
    </xf>
    <xf numFmtId="0" fontId="8" fillId="0" borderId="0" xfId="0" quotePrefix="1" applyFont="1" applyAlignment="1">
      <alignment horizontal="center" vertical="center"/>
    </xf>
    <xf numFmtId="0" fontId="6" fillId="0" borderId="1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center" vertical="center" readingOrder="2"/>
    </xf>
    <xf numFmtId="0" fontId="17" fillId="0" borderId="0" xfId="0" applyFont="1" applyBorder="1" applyAlignment="1">
      <alignment horizontal="center" vertical="center" readingOrder="2"/>
    </xf>
    <xf numFmtId="0" fontId="8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readingOrder="2"/>
    </xf>
    <xf numFmtId="0" fontId="8" fillId="0" borderId="14" xfId="0" applyFont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"/>
    </sheetNames>
    <sheetDataSet>
      <sheetData sheetId="0" refreshError="1">
        <row r="9">
          <cell r="C9">
            <v>36957000</v>
          </cell>
        </row>
        <row r="80">
          <cell r="C80" t="str">
            <v>ـ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"/>
    </sheetNames>
    <sheetDataSet>
      <sheetData sheetId="0">
        <row r="9">
          <cell r="C9">
            <v>2025000</v>
          </cell>
        </row>
        <row r="65">
          <cell r="D65">
            <v>4663631</v>
          </cell>
        </row>
        <row r="71">
          <cell r="C71">
            <v>191000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showGridLines="0" rightToLeft="1" tabSelected="1" workbookViewId="0">
      <selection activeCell="G13" sqref="G13"/>
    </sheetView>
  </sheetViews>
  <sheetFormatPr defaultRowHeight="12.75" x14ac:dyDescent="0.2"/>
  <cols>
    <col min="1" max="1" width="8.85546875" customWidth="1"/>
    <col min="2" max="2" width="9" customWidth="1"/>
    <col min="3" max="3" width="5.28515625" customWidth="1"/>
    <col min="4" max="4" width="35.7109375" customWidth="1"/>
    <col min="5" max="5" width="8.28515625" customWidth="1"/>
    <col min="6" max="6" width="7.7109375" customWidth="1"/>
    <col min="7" max="8" width="8.5703125" customWidth="1"/>
  </cols>
  <sheetData>
    <row r="2" spans="1:9" s="1" customFormat="1" ht="14.25" customHeight="1" x14ac:dyDescent="0.2">
      <c r="A2" s="384" t="s">
        <v>0</v>
      </c>
      <c r="B2" s="384"/>
      <c r="C2" s="384"/>
      <c r="D2" s="384"/>
      <c r="E2" s="384"/>
      <c r="F2" s="384"/>
      <c r="G2" s="384"/>
      <c r="H2" s="384"/>
    </row>
    <row r="3" spans="1:9" s="1" customFormat="1" ht="21" customHeight="1" x14ac:dyDescent="0.2">
      <c r="A3" s="9" t="s">
        <v>88</v>
      </c>
      <c r="B3" s="4"/>
      <c r="C3" s="4"/>
      <c r="D3" s="4"/>
      <c r="E3" s="4"/>
      <c r="F3" s="4"/>
      <c r="G3" s="4"/>
      <c r="H3" s="4"/>
    </row>
    <row r="4" spans="1:9" s="1" customFormat="1" ht="16.5" customHeight="1" x14ac:dyDescent="0.2">
      <c r="A4" s="3"/>
      <c r="B4" s="3"/>
      <c r="C4" s="42"/>
      <c r="D4" s="3"/>
      <c r="E4" s="3"/>
      <c r="F4" s="3"/>
      <c r="G4" s="3"/>
      <c r="H4" s="10" t="s">
        <v>1</v>
      </c>
    </row>
    <row r="5" spans="1:9" s="1" customFormat="1" ht="17.25" customHeight="1" x14ac:dyDescent="0.2">
      <c r="A5" s="44" t="s">
        <v>58</v>
      </c>
      <c r="B5" s="45"/>
      <c r="C5" s="38"/>
      <c r="D5" s="7"/>
      <c r="E5" s="44" t="s">
        <v>89</v>
      </c>
      <c r="F5" s="5"/>
      <c r="G5" s="5"/>
      <c r="H5" s="45"/>
      <c r="I5" s="54"/>
    </row>
    <row r="6" spans="1:9" s="1" customFormat="1" ht="16.5" customHeight="1" x14ac:dyDescent="0.2">
      <c r="A6" s="31" t="s">
        <v>57</v>
      </c>
      <c r="B6" s="52"/>
      <c r="C6" s="41" t="s">
        <v>3</v>
      </c>
      <c r="D6" s="4"/>
      <c r="E6" s="378" t="s">
        <v>4</v>
      </c>
      <c r="F6" s="379"/>
      <c r="G6" s="378" t="s">
        <v>2</v>
      </c>
      <c r="H6" s="379"/>
      <c r="I6" s="54"/>
    </row>
    <row r="7" spans="1:9" s="1" customFormat="1" ht="14.25" customHeight="1" x14ac:dyDescent="0.2">
      <c r="A7" s="382">
        <v>2009</v>
      </c>
      <c r="B7" s="383"/>
      <c r="C7" s="43"/>
      <c r="D7" s="3"/>
      <c r="E7" s="380"/>
      <c r="F7" s="381"/>
      <c r="G7" s="380"/>
      <c r="H7" s="381"/>
      <c r="I7" s="54"/>
    </row>
    <row r="8" spans="1:9" s="1" customFormat="1" ht="16.5" customHeight="1" x14ac:dyDescent="0.2">
      <c r="A8" s="32"/>
      <c r="B8" s="8"/>
      <c r="C8" s="35" t="s">
        <v>5</v>
      </c>
      <c r="D8" s="28" t="s">
        <v>6</v>
      </c>
      <c r="E8" s="22"/>
      <c r="F8" s="8"/>
      <c r="G8" s="8"/>
      <c r="H8" s="8"/>
      <c r="I8" s="54"/>
    </row>
    <row r="9" spans="1:9" s="1" customFormat="1" ht="15.75" customHeight="1" x14ac:dyDescent="0.2">
      <c r="A9" s="33">
        <v>4490.5</v>
      </c>
      <c r="B9" s="21"/>
      <c r="C9" s="36" t="s">
        <v>7</v>
      </c>
      <c r="D9" s="16" t="s">
        <v>73</v>
      </c>
      <c r="E9" s="33">
        <v>4050</v>
      </c>
      <c r="F9" s="21"/>
      <c r="G9" s="21">
        <v>5470.1</v>
      </c>
      <c r="H9" s="21"/>
      <c r="I9" s="54"/>
    </row>
    <row r="10" spans="1:9" s="1" customFormat="1" ht="15.75" customHeight="1" x14ac:dyDescent="0.2">
      <c r="A10" s="33">
        <v>731.3</v>
      </c>
      <c r="B10" s="21"/>
      <c r="C10" s="36" t="s">
        <v>8</v>
      </c>
      <c r="D10" s="16" t="s">
        <v>59</v>
      </c>
      <c r="E10" s="33">
        <v>800</v>
      </c>
      <c r="F10" s="21"/>
      <c r="G10" s="21">
        <v>929.9</v>
      </c>
      <c r="H10" s="21"/>
      <c r="I10" s="54"/>
    </row>
    <row r="11" spans="1:9" s="1" customFormat="1" ht="15.75" customHeight="1" x14ac:dyDescent="0.2">
      <c r="A11" s="33">
        <v>1492.6</v>
      </c>
      <c r="B11" s="21"/>
      <c r="C11" s="36" t="s">
        <v>9</v>
      </c>
      <c r="D11" s="17" t="s">
        <v>79</v>
      </c>
      <c r="E11" s="33">
        <v>1477</v>
      </c>
      <c r="F11" s="21"/>
      <c r="G11" s="21">
        <v>1464.2</v>
      </c>
      <c r="H11" s="21"/>
      <c r="I11" s="54"/>
    </row>
    <row r="12" spans="1:9" s="1" customFormat="1" ht="15.75" customHeight="1" x14ac:dyDescent="0.2">
      <c r="A12" s="33">
        <v>24</v>
      </c>
      <c r="B12" s="21"/>
      <c r="C12" s="36" t="s">
        <v>10</v>
      </c>
      <c r="D12" s="17" t="s">
        <v>80</v>
      </c>
      <c r="E12" s="33">
        <v>40</v>
      </c>
      <c r="F12" s="21"/>
      <c r="G12" s="21">
        <v>29.9</v>
      </c>
      <c r="H12" s="21"/>
      <c r="I12" s="54"/>
    </row>
    <row r="13" spans="1:9" s="1" customFormat="1" ht="15.75" customHeight="1" x14ac:dyDescent="0.2">
      <c r="A13" s="33">
        <v>10</v>
      </c>
      <c r="B13" s="21"/>
      <c r="C13" s="46" t="s">
        <v>11</v>
      </c>
      <c r="D13" s="16" t="s">
        <v>81</v>
      </c>
      <c r="E13" s="33">
        <v>13</v>
      </c>
      <c r="F13" s="21"/>
      <c r="G13" s="21">
        <v>22.4</v>
      </c>
      <c r="H13" s="21"/>
      <c r="I13" s="54"/>
    </row>
    <row r="14" spans="1:9" s="1" customFormat="1" ht="19.5" customHeight="1" x14ac:dyDescent="0.2">
      <c r="A14" s="57"/>
      <c r="B14" s="55">
        <f>SUM(A9:A13)</f>
        <v>6748.4</v>
      </c>
      <c r="C14" s="47" t="s">
        <v>12</v>
      </c>
      <c r="D14" s="12" t="s">
        <v>63</v>
      </c>
      <c r="E14" s="57"/>
      <c r="F14" s="55">
        <f>SUM(E9:E13)</f>
        <v>6380</v>
      </c>
      <c r="G14" s="55"/>
      <c r="H14" s="55">
        <f>SUM(G9:G13)</f>
        <v>7916.4999999999991</v>
      </c>
      <c r="I14" s="54"/>
    </row>
    <row r="15" spans="1:9" s="1" customFormat="1" ht="18" customHeight="1" x14ac:dyDescent="0.2">
      <c r="A15" s="33"/>
      <c r="B15" s="21"/>
      <c r="C15" s="35" t="s">
        <v>13</v>
      </c>
      <c r="D15" s="29" t="s">
        <v>14</v>
      </c>
      <c r="E15" s="33"/>
      <c r="F15" s="21"/>
      <c r="G15" s="21"/>
      <c r="H15" s="21"/>
      <c r="I15" s="54"/>
    </row>
    <row r="16" spans="1:9" s="1" customFormat="1" ht="14.25" customHeight="1" x14ac:dyDescent="0.2">
      <c r="A16" s="33"/>
      <c r="B16" s="21"/>
      <c r="C16" s="37" t="s">
        <v>15</v>
      </c>
      <c r="D16" s="20" t="s">
        <v>16</v>
      </c>
      <c r="E16" s="33"/>
      <c r="F16" s="21"/>
      <c r="G16" s="21"/>
      <c r="H16" s="21"/>
      <c r="I16" s="54"/>
    </row>
    <row r="17" spans="1:9" s="1" customFormat="1" ht="15.75" customHeight="1" x14ac:dyDescent="0.2">
      <c r="A17" s="33">
        <v>1726.4</v>
      </c>
      <c r="B17" s="21"/>
      <c r="C17" s="36" t="s">
        <v>17</v>
      </c>
      <c r="D17" s="16" t="s">
        <v>60</v>
      </c>
      <c r="E17" s="23">
        <v>1615</v>
      </c>
      <c r="F17" s="21"/>
      <c r="G17" s="21">
        <v>1888.2</v>
      </c>
      <c r="H17" s="21"/>
      <c r="I17" s="54"/>
    </row>
    <row r="18" spans="1:9" s="1" customFormat="1" ht="15.75" customHeight="1" x14ac:dyDescent="0.2">
      <c r="A18" s="33">
        <v>2216.6999999999998</v>
      </c>
      <c r="B18" s="21"/>
      <c r="C18" s="36" t="s">
        <v>62</v>
      </c>
      <c r="D18" s="16" t="s">
        <v>82</v>
      </c>
      <c r="E18" s="23">
        <v>2480</v>
      </c>
      <c r="F18" s="21"/>
      <c r="G18" s="21">
        <v>2613.5</v>
      </c>
      <c r="H18" s="21"/>
      <c r="I18" s="54"/>
    </row>
    <row r="19" spans="1:9" s="1" customFormat="1" ht="15.75" customHeight="1" x14ac:dyDescent="0.2">
      <c r="A19" s="33">
        <v>158.19999999999999</v>
      </c>
      <c r="B19" s="21"/>
      <c r="C19" s="36" t="s">
        <v>18</v>
      </c>
      <c r="D19" s="16" t="s">
        <v>65</v>
      </c>
      <c r="E19" s="23">
        <v>212</v>
      </c>
      <c r="F19" s="21"/>
      <c r="G19" s="21">
        <v>177</v>
      </c>
      <c r="H19" s="21"/>
      <c r="I19" s="54"/>
    </row>
    <row r="20" spans="1:9" s="1" customFormat="1" ht="15.75" customHeight="1" x14ac:dyDescent="0.2">
      <c r="A20" s="33">
        <v>72.2</v>
      </c>
      <c r="B20" s="21"/>
      <c r="C20" s="36" t="s">
        <v>20</v>
      </c>
      <c r="D20" s="16" t="s">
        <v>61</v>
      </c>
      <c r="E20" s="23">
        <v>80</v>
      </c>
      <c r="F20" s="21"/>
      <c r="G20" s="33">
        <v>75.2</v>
      </c>
      <c r="H20" s="21"/>
      <c r="I20" s="54"/>
    </row>
    <row r="21" spans="1:9" s="1" customFormat="1" ht="15.75" customHeight="1" x14ac:dyDescent="0.2">
      <c r="A21" s="61">
        <v>45</v>
      </c>
      <c r="B21" s="27"/>
      <c r="C21" s="46" t="s">
        <v>21</v>
      </c>
      <c r="D21" s="71" t="s">
        <v>19</v>
      </c>
      <c r="E21" s="61">
        <v>45</v>
      </c>
      <c r="F21" s="27"/>
      <c r="G21" s="61">
        <v>37.4</v>
      </c>
      <c r="H21" s="27"/>
      <c r="I21" s="54"/>
    </row>
    <row r="22" spans="1:9" s="1" customFormat="1" ht="16.5" customHeight="1" x14ac:dyDescent="0.2">
      <c r="A22" s="33"/>
      <c r="B22" s="21"/>
      <c r="C22" s="36" t="s">
        <v>24</v>
      </c>
      <c r="D22" s="11" t="s">
        <v>86</v>
      </c>
      <c r="E22" s="23"/>
      <c r="F22" s="21"/>
      <c r="G22" s="21"/>
      <c r="H22" s="21"/>
      <c r="I22" s="54"/>
    </row>
    <row r="23" spans="1:9" s="1" customFormat="1" ht="14.25" customHeight="1" x14ac:dyDescent="0.2">
      <c r="A23" s="61"/>
      <c r="B23" s="27">
        <f>SUM(A17:A21)</f>
        <v>4218.5</v>
      </c>
      <c r="C23" s="48"/>
      <c r="D23" s="64" t="s">
        <v>64</v>
      </c>
      <c r="E23" s="61"/>
      <c r="F23" s="27">
        <f>SUM(E17:E21)</f>
        <v>4432</v>
      </c>
      <c r="G23" s="27"/>
      <c r="H23" s="27">
        <f>SUM(G17:G21)</f>
        <v>4791.2999999999993</v>
      </c>
      <c r="I23" s="54"/>
    </row>
    <row r="24" spans="1:9" s="1" customFormat="1" ht="17.25" customHeight="1" x14ac:dyDescent="0.2">
      <c r="A24" s="33"/>
      <c r="B24" s="21"/>
      <c r="C24" s="37" t="s">
        <v>22</v>
      </c>
      <c r="D24" s="20" t="s">
        <v>23</v>
      </c>
      <c r="E24" s="33"/>
      <c r="F24" s="21"/>
      <c r="G24" s="21"/>
      <c r="H24" s="21"/>
      <c r="I24" s="54"/>
    </row>
    <row r="25" spans="1:9" s="1" customFormat="1" ht="16.5" customHeight="1" x14ac:dyDescent="0.2">
      <c r="A25" s="33"/>
      <c r="B25" s="21"/>
      <c r="C25" s="36" t="s">
        <v>26</v>
      </c>
      <c r="D25" s="16" t="s">
        <v>25</v>
      </c>
      <c r="E25" s="33"/>
      <c r="F25" s="21"/>
      <c r="G25" s="21"/>
      <c r="H25" s="21"/>
      <c r="I25" s="54"/>
    </row>
    <row r="26" spans="1:9" s="1" customFormat="1" ht="16.5" customHeight="1" x14ac:dyDescent="0.2">
      <c r="A26" s="33">
        <v>1589.1</v>
      </c>
      <c r="B26" s="21"/>
      <c r="C26" s="39"/>
      <c r="D26" s="16" t="s">
        <v>83</v>
      </c>
      <c r="E26" s="33">
        <v>950</v>
      </c>
      <c r="F26" s="21"/>
      <c r="G26" s="21">
        <v>1647.5</v>
      </c>
      <c r="H26" s="21"/>
      <c r="I26" s="54"/>
    </row>
    <row r="27" spans="1:9" s="1" customFormat="1" ht="16.5" customHeight="1" x14ac:dyDescent="0.2">
      <c r="A27" s="33"/>
      <c r="B27" s="21"/>
      <c r="C27" s="36" t="s">
        <v>27</v>
      </c>
      <c r="D27" s="16" t="s">
        <v>28</v>
      </c>
      <c r="E27" s="33"/>
      <c r="F27" s="21"/>
      <c r="G27" s="21"/>
      <c r="H27" s="21"/>
      <c r="I27" s="54"/>
    </row>
    <row r="28" spans="1:9" s="1" customFormat="1" ht="16.5" customHeight="1" x14ac:dyDescent="0.2">
      <c r="A28" s="33">
        <v>44.8</v>
      </c>
      <c r="B28" s="21"/>
      <c r="C28" s="39"/>
      <c r="D28" s="16" t="s">
        <v>84</v>
      </c>
      <c r="E28" s="33">
        <v>20</v>
      </c>
      <c r="F28" s="21"/>
      <c r="G28" s="21">
        <v>48.5</v>
      </c>
      <c r="H28" s="21"/>
      <c r="I28" s="54"/>
    </row>
    <row r="29" spans="1:9" s="1" customFormat="1" ht="16.5" customHeight="1" x14ac:dyDescent="0.2">
      <c r="A29" s="33">
        <v>696.1</v>
      </c>
      <c r="B29" s="21"/>
      <c r="C29" s="36" t="s">
        <v>29</v>
      </c>
      <c r="D29" s="16" t="s">
        <v>65</v>
      </c>
      <c r="E29" s="33">
        <v>725</v>
      </c>
      <c r="F29" s="21"/>
      <c r="G29" s="21">
        <v>613.5</v>
      </c>
      <c r="H29" s="21"/>
      <c r="I29" s="54"/>
    </row>
    <row r="30" spans="1:9" s="1" customFormat="1" ht="16.5" customHeight="1" x14ac:dyDescent="0.2">
      <c r="A30" s="33">
        <v>360.9</v>
      </c>
      <c r="B30" s="21"/>
      <c r="C30" s="46" t="s">
        <v>66</v>
      </c>
      <c r="D30" s="65" t="s">
        <v>61</v>
      </c>
      <c r="E30" s="21">
        <v>433</v>
      </c>
      <c r="F30" s="21"/>
      <c r="G30" s="21">
        <v>287.3</v>
      </c>
      <c r="H30" s="21"/>
      <c r="I30" s="54"/>
    </row>
    <row r="31" spans="1:9" s="1" customFormat="1" ht="16.5" customHeight="1" x14ac:dyDescent="0.2">
      <c r="A31" s="63"/>
      <c r="B31" s="56"/>
      <c r="C31" s="36" t="s">
        <v>67</v>
      </c>
      <c r="D31" s="13" t="s">
        <v>74</v>
      </c>
      <c r="E31" s="63"/>
      <c r="F31" s="56"/>
      <c r="G31" s="56"/>
      <c r="H31" s="56"/>
      <c r="I31" s="54"/>
    </row>
    <row r="32" spans="1:9" s="1" customFormat="1" ht="14.25" customHeight="1" x14ac:dyDescent="0.2">
      <c r="A32" s="61"/>
      <c r="B32" s="27">
        <f>SUM(A26:A30)</f>
        <v>2690.9</v>
      </c>
      <c r="C32" s="49"/>
      <c r="D32" s="64" t="s">
        <v>70</v>
      </c>
      <c r="E32" s="61"/>
      <c r="F32" s="27">
        <f>SUM(E26:E30)</f>
        <v>2128</v>
      </c>
      <c r="G32" s="27"/>
      <c r="H32" s="27">
        <f>SUM(G26:G30)</f>
        <v>2596.8000000000002</v>
      </c>
      <c r="I32" s="54"/>
    </row>
    <row r="33" spans="1:9" s="1" customFormat="1" ht="17.25" customHeight="1" x14ac:dyDescent="0.2">
      <c r="A33" s="33"/>
      <c r="B33" s="21"/>
      <c r="C33" s="37" t="s">
        <v>30</v>
      </c>
      <c r="D33" s="20" t="s">
        <v>31</v>
      </c>
      <c r="E33" s="33"/>
      <c r="F33" s="21"/>
      <c r="G33" s="21"/>
      <c r="H33" s="21"/>
      <c r="I33" s="54"/>
    </row>
    <row r="34" spans="1:9" s="1" customFormat="1" ht="15.75" customHeight="1" x14ac:dyDescent="0.2">
      <c r="A34" s="33">
        <v>16</v>
      </c>
      <c r="B34" s="21"/>
      <c r="C34" s="36" t="s">
        <v>32</v>
      </c>
      <c r="D34" s="16" t="s">
        <v>77</v>
      </c>
      <c r="E34" s="33">
        <v>20</v>
      </c>
      <c r="F34" s="21"/>
      <c r="G34" s="21">
        <v>17.899999999999999</v>
      </c>
      <c r="H34" s="21"/>
      <c r="I34" s="54"/>
    </row>
    <row r="35" spans="1:9" s="1" customFormat="1" ht="15.75" customHeight="1" x14ac:dyDescent="0.2">
      <c r="A35" s="33"/>
      <c r="B35" s="21"/>
      <c r="C35" s="36" t="s">
        <v>33</v>
      </c>
      <c r="D35" s="16" t="s">
        <v>36</v>
      </c>
      <c r="E35" s="23"/>
      <c r="F35" s="21"/>
      <c r="G35" s="21"/>
      <c r="H35" s="21"/>
      <c r="I35" s="54"/>
    </row>
    <row r="36" spans="1:9" s="1" customFormat="1" ht="15.75" customHeight="1" x14ac:dyDescent="0.2">
      <c r="A36" s="33">
        <v>346</v>
      </c>
      <c r="B36" s="21"/>
      <c r="C36" s="39"/>
      <c r="D36" s="16" t="s">
        <v>37</v>
      </c>
      <c r="E36" s="33">
        <v>460</v>
      </c>
      <c r="F36" s="21"/>
      <c r="G36" s="21">
        <v>356</v>
      </c>
      <c r="H36" s="21"/>
      <c r="I36" s="54"/>
    </row>
    <row r="37" spans="1:9" s="1" customFormat="1" ht="15.75" customHeight="1" x14ac:dyDescent="0.2">
      <c r="A37" s="33">
        <v>157.30000000000001</v>
      </c>
      <c r="B37" s="21"/>
      <c r="C37" s="36" t="s">
        <v>34</v>
      </c>
      <c r="D37" s="16" t="s">
        <v>75</v>
      </c>
      <c r="E37" s="33">
        <v>140</v>
      </c>
      <c r="F37" s="21"/>
      <c r="G37" s="21">
        <v>203.3</v>
      </c>
      <c r="H37" s="21"/>
      <c r="I37" s="54"/>
    </row>
    <row r="38" spans="1:9" s="1" customFormat="1" ht="17.25" customHeight="1" x14ac:dyDescent="0.2">
      <c r="A38" s="63"/>
      <c r="B38" s="56"/>
      <c r="C38" s="74" t="s">
        <v>35</v>
      </c>
      <c r="D38" s="14" t="s">
        <v>76</v>
      </c>
      <c r="E38" s="63"/>
      <c r="F38" s="56"/>
      <c r="G38" s="56"/>
      <c r="H38" s="56"/>
      <c r="I38" s="54"/>
    </row>
    <row r="39" spans="1:9" s="1" customFormat="1" ht="14.25" customHeight="1" x14ac:dyDescent="0.2">
      <c r="A39" s="61"/>
      <c r="B39" s="27">
        <f>SUM(A34:A37)</f>
        <v>519.29999999999995</v>
      </c>
      <c r="C39" s="43"/>
      <c r="D39" s="64" t="s">
        <v>71</v>
      </c>
      <c r="E39" s="61"/>
      <c r="F39" s="27">
        <f>SUM(E34:E37)</f>
        <v>620</v>
      </c>
      <c r="G39" s="27"/>
      <c r="H39" s="27">
        <f>SUM(G34:G37)</f>
        <v>577.20000000000005</v>
      </c>
      <c r="I39" s="54"/>
    </row>
    <row r="42" spans="1:9" ht="15.75" x14ac:dyDescent="0.2">
      <c r="A42" s="2"/>
    </row>
    <row r="46" spans="1:9" x14ac:dyDescent="0.2">
      <c r="D46" s="76" t="s">
        <v>68</v>
      </c>
    </row>
    <row r="48" spans="1:9" ht="29.25" customHeight="1" x14ac:dyDescent="0.2"/>
    <row r="49" spans="1:9" ht="19.5" customHeight="1" x14ac:dyDescent="0.2"/>
    <row r="53" spans="1:9" ht="22.5" customHeight="1" x14ac:dyDescent="0.2"/>
    <row r="54" spans="1:9" ht="21" customHeight="1" x14ac:dyDescent="0.2">
      <c r="A54" s="384" t="s">
        <v>55</v>
      </c>
      <c r="B54" s="384"/>
      <c r="C54" s="384"/>
      <c r="D54" s="384"/>
      <c r="E54" s="384"/>
      <c r="F54" s="384"/>
      <c r="G54" s="384"/>
      <c r="H54" s="384"/>
    </row>
    <row r="55" spans="1:9" ht="22.5" customHeight="1" x14ac:dyDescent="0.2">
      <c r="A55" s="80" t="s">
        <v>90</v>
      </c>
      <c r="B55" s="30"/>
      <c r="C55" s="30"/>
      <c r="D55" s="30"/>
      <c r="E55" s="30"/>
      <c r="F55" s="30"/>
      <c r="G55" s="30"/>
      <c r="H55" s="30"/>
    </row>
    <row r="56" spans="1:9" ht="23.25" customHeight="1" x14ac:dyDescent="0.2">
      <c r="A56" s="9"/>
      <c r="B56" s="30"/>
      <c r="C56" s="53"/>
      <c r="D56" s="30"/>
      <c r="E56" s="30"/>
      <c r="F56" s="30"/>
      <c r="G56" s="30"/>
      <c r="H56" s="10" t="s">
        <v>1</v>
      </c>
    </row>
    <row r="57" spans="1:9" s="1" customFormat="1" ht="17.25" customHeight="1" x14ac:dyDescent="0.2">
      <c r="A57" s="44" t="s">
        <v>58</v>
      </c>
      <c r="B57" s="45"/>
      <c r="C57" s="70"/>
      <c r="D57" s="6"/>
      <c r="E57" s="44" t="s">
        <v>89</v>
      </c>
      <c r="F57" s="5"/>
      <c r="G57" s="5"/>
      <c r="H57" s="50"/>
    </row>
    <row r="58" spans="1:9" s="1" customFormat="1" ht="16.5" customHeight="1" x14ac:dyDescent="0.2">
      <c r="A58" s="31" t="s">
        <v>57</v>
      </c>
      <c r="B58" s="52"/>
      <c r="C58" s="41" t="s">
        <v>3</v>
      </c>
      <c r="D58" s="52"/>
      <c r="E58" s="378" t="s">
        <v>4</v>
      </c>
      <c r="F58" s="379"/>
      <c r="G58" s="378" t="s">
        <v>2</v>
      </c>
      <c r="H58" s="379"/>
    </row>
    <row r="59" spans="1:9" s="1" customFormat="1" ht="16.5" customHeight="1" x14ac:dyDescent="0.2">
      <c r="A59" s="382">
        <v>2009</v>
      </c>
      <c r="B59" s="383"/>
      <c r="C59" s="43"/>
      <c r="D59" s="34"/>
      <c r="E59" s="380"/>
      <c r="F59" s="381"/>
      <c r="G59" s="380"/>
      <c r="H59" s="381"/>
    </row>
    <row r="60" spans="1:9" s="1" customFormat="1" ht="20.25" customHeight="1" x14ac:dyDescent="0.2">
      <c r="A60" s="57"/>
      <c r="B60" s="57">
        <f>SUM(B23+B32+B39)</f>
        <v>7428.7</v>
      </c>
      <c r="C60" s="47" t="s">
        <v>38</v>
      </c>
      <c r="D60" s="15" t="s">
        <v>72</v>
      </c>
      <c r="E60" s="57"/>
      <c r="F60" s="55">
        <f>SUM(F23+F32+F39)</f>
        <v>7180</v>
      </c>
      <c r="G60" s="55"/>
      <c r="H60" s="57">
        <f>SUM(H23+H32+H39)</f>
        <v>7965.2999999999993</v>
      </c>
      <c r="I60" s="54"/>
    </row>
    <row r="61" spans="1:9" s="1" customFormat="1" ht="20.25" customHeight="1" x14ac:dyDescent="0.2">
      <c r="A61" s="57"/>
      <c r="B61" s="78">
        <f>SUM(B14-B60)</f>
        <v>-680.30000000000018</v>
      </c>
      <c r="C61" s="47" t="s">
        <v>39</v>
      </c>
      <c r="D61" s="15" t="s">
        <v>91</v>
      </c>
      <c r="E61" s="57"/>
      <c r="F61" s="72">
        <f>SUM(F14-F60)</f>
        <v>-800</v>
      </c>
      <c r="G61" s="55"/>
      <c r="H61" s="78">
        <f>SUM(H14-H60)</f>
        <v>-48.800000000000182</v>
      </c>
      <c r="I61" s="54"/>
    </row>
    <row r="62" spans="1:9" s="1" customFormat="1" ht="20.25" customHeight="1" x14ac:dyDescent="0.2">
      <c r="A62" s="33"/>
      <c r="B62" s="33"/>
      <c r="C62" s="35" t="s">
        <v>42</v>
      </c>
      <c r="D62" s="29" t="s">
        <v>43</v>
      </c>
      <c r="E62" s="33"/>
      <c r="F62" s="21"/>
      <c r="G62" s="21"/>
      <c r="H62" s="33"/>
      <c r="I62" s="54"/>
    </row>
    <row r="63" spans="1:9" s="1" customFormat="1" ht="18" customHeight="1" x14ac:dyDescent="0.2">
      <c r="A63" s="58"/>
      <c r="B63" s="58">
        <v>21.3</v>
      </c>
      <c r="C63" s="36" t="s">
        <v>40</v>
      </c>
      <c r="D63" s="16" t="s">
        <v>45</v>
      </c>
      <c r="E63" s="51"/>
      <c r="F63" s="69" t="s">
        <v>54</v>
      </c>
      <c r="G63" s="21"/>
      <c r="H63" s="58">
        <v>-24.7</v>
      </c>
      <c r="I63" s="54"/>
    </row>
    <row r="64" spans="1:9" s="1" customFormat="1" ht="18" customHeight="1" x14ac:dyDescent="0.2">
      <c r="A64" s="33"/>
      <c r="B64" s="33"/>
      <c r="C64" s="36" t="s">
        <v>41</v>
      </c>
      <c r="D64" s="16" t="s">
        <v>87</v>
      </c>
      <c r="E64" s="33"/>
      <c r="F64" s="21"/>
      <c r="G64" s="21"/>
      <c r="H64" s="33"/>
      <c r="I64" s="54"/>
    </row>
    <row r="65" spans="1:9" s="1" customFormat="1" ht="18" customHeight="1" x14ac:dyDescent="0.2">
      <c r="A65" s="33">
        <v>203.6</v>
      </c>
      <c r="B65" s="33"/>
      <c r="C65" s="39"/>
      <c r="D65" s="16" t="s">
        <v>47</v>
      </c>
      <c r="E65" s="33">
        <v>50</v>
      </c>
      <c r="F65" s="21"/>
      <c r="G65" s="21">
        <v>100.3</v>
      </c>
      <c r="H65" s="33"/>
      <c r="I65" s="54"/>
    </row>
    <row r="66" spans="1:9" s="1" customFormat="1" ht="18" customHeight="1" x14ac:dyDescent="0.2">
      <c r="A66" s="59">
        <v>-63.6</v>
      </c>
      <c r="B66" s="33"/>
      <c r="C66" s="38"/>
      <c r="D66" s="16" t="s">
        <v>48</v>
      </c>
      <c r="E66" s="67">
        <v>-50</v>
      </c>
      <c r="F66" s="33"/>
      <c r="G66" s="59">
        <v>-47</v>
      </c>
      <c r="H66" s="33"/>
      <c r="I66" s="54"/>
    </row>
    <row r="67" spans="1:9" s="1" customFormat="1" ht="18" customHeight="1" x14ac:dyDescent="0.2">
      <c r="A67" s="33"/>
      <c r="B67" s="77">
        <f>SUM(A65:A66)</f>
        <v>140</v>
      </c>
      <c r="C67" s="38"/>
      <c r="D67" s="18"/>
      <c r="E67" s="33"/>
      <c r="F67" s="21">
        <f>SUM(E65:E66)</f>
        <v>0</v>
      </c>
      <c r="G67" s="21"/>
      <c r="H67" s="77">
        <f>SUM(G65:G66)</f>
        <v>53.3</v>
      </c>
      <c r="I67" s="54"/>
    </row>
    <row r="68" spans="1:9" s="1" customFormat="1" ht="18" customHeight="1" x14ac:dyDescent="0.2">
      <c r="A68" s="33"/>
      <c r="B68" s="33"/>
      <c r="C68" s="36" t="s">
        <v>44</v>
      </c>
      <c r="D68" s="16" t="s">
        <v>92</v>
      </c>
      <c r="E68" s="33"/>
      <c r="F68" s="24"/>
      <c r="G68" s="21"/>
      <c r="H68" s="33"/>
      <c r="I68" s="54"/>
    </row>
    <row r="69" spans="1:9" s="1" customFormat="1" ht="18" customHeight="1" x14ac:dyDescent="0.2">
      <c r="A69" s="33">
        <v>50</v>
      </c>
      <c r="B69" s="33"/>
      <c r="C69" s="40"/>
      <c r="D69" s="16" t="s">
        <v>50</v>
      </c>
      <c r="E69" s="33">
        <v>122</v>
      </c>
      <c r="F69" s="24"/>
      <c r="G69" s="33">
        <v>200</v>
      </c>
      <c r="H69" s="33"/>
      <c r="I69" s="54"/>
    </row>
    <row r="70" spans="1:9" s="1" customFormat="1" ht="18" customHeight="1" x14ac:dyDescent="0.2">
      <c r="A70" s="60">
        <v>-150</v>
      </c>
      <c r="B70" s="33"/>
      <c r="C70" s="40"/>
      <c r="D70" s="16" t="s">
        <v>51</v>
      </c>
      <c r="E70" s="60">
        <v>-122</v>
      </c>
      <c r="F70" s="62"/>
      <c r="G70" s="60">
        <v>-122</v>
      </c>
      <c r="H70" s="33"/>
      <c r="I70" s="54"/>
    </row>
    <row r="71" spans="1:9" s="1" customFormat="1" ht="18" customHeight="1" x14ac:dyDescent="0.2">
      <c r="A71" s="63"/>
      <c r="B71" s="25">
        <f>SUM(A69:A70)</f>
        <v>-100</v>
      </c>
      <c r="C71" s="40"/>
      <c r="D71" s="16"/>
      <c r="E71" s="33"/>
      <c r="F71" s="69" t="s">
        <v>54</v>
      </c>
      <c r="G71" s="21"/>
      <c r="H71" s="58">
        <f>SUM(G69:G70)</f>
        <v>78</v>
      </c>
      <c r="I71" s="54"/>
    </row>
    <row r="72" spans="1:9" s="1" customFormat="1" ht="18" customHeight="1" x14ac:dyDescent="0.2">
      <c r="A72" s="69"/>
      <c r="B72" s="77">
        <v>578.9</v>
      </c>
      <c r="C72" s="36" t="s">
        <v>46</v>
      </c>
      <c r="D72" s="65" t="s">
        <v>56</v>
      </c>
      <c r="E72" s="21"/>
      <c r="F72" s="33">
        <v>800</v>
      </c>
      <c r="G72" s="68"/>
      <c r="H72" s="77">
        <v>0</v>
      </c>
      <c r="I72" s="54"/>
    </row>
    <row r="73" spans="1:9" s="1" customFormat="1" ht="18" customHeight="1" x14ac:dyDescent="0.2">
      <c r="A73" s="73"/>
      <c r="B73" s="79">
        <v>40.1</v>
      </c>
      <c r="C73" s="46" t="s">
        <v>49</v>
      </c>
      <c r="D73" s="19" t="s">
        <v>85</v>
      </c>
      <c r="E73" s="61"/>
      <c r="F73" s="66" t="s">
        <v>54</v>
      </c>
      <c r="G73" s="26"/>
      <c r="H73" s="59">
        <v>-57.8</v>
      </c>
      <c r="I73" s="54"/>
    </row>
    <row r="74" spans="1:9" s="1" customFormat="1" ht="18" customHeight="1" x14ac:dyDescent="0.2">
      <c r="A74" s="33"/>
      <c r="B74" s="58"/>
      <c r="C74" s="36" t="s">
        <v>52</v>
      </c>
      <c r="D74" s="75" t="s">
        <v>53</v>
      </c>
      <c r="E74" s="33"/>
      <c r="F74" s="58"/>
      <c r="G74" s="33"/>
      <c r="H74" s="58"/>
      <c r="I74" s="54"/>
    </row>
    <row r="75" spans="1:9" s="1" customFormat="1" ht="18" customHeight="1" x14ac:dyDescent="0.2">
      <c r="A75" s="61"/>
      <c r="B75" s="79">
        <f>SUM(B63:B73)</f>
        <v>680.30000000000007</v>
      </c>
      <c r="C75" s="48"/>
      <c r="D75" s="64" t="s">
        <v>78</v>
      </c>
      <c r="E75" s="61"/>
      <c r="F75" s="27">
        <f>SUM(F62:F73)</f>
        <v>800</v>
      </c>
      <c r="G75" s="27"/>
      <c r="H75" s="79">
        <f>SUM(H63:H73)</f>
        <v>48.8</v>
      </c>
      <c r="I75" s="54"/>
    </row>
    <row r="76" spans="1:9" s="1" customFormat="1" ht="18" customHeight="1" x14ac:dyDescent="0.2">
      <c r="A76" s="3"/>
      <c r="B76" s="3"/>
      <c r="C76" s="3"/>
      <c r="D76" s="3"/>
      <c r="E76" s="3"/>
      <c r="F76" s="3"/>
      <c r="G76" s="3"/>
      <c r="H76" s="3"/>
      <c r="I76" s="54"/>
    </row>
    <row r="77" spans="1:9" s="1" customFormat="1" ht="18" customHeight="1" x14ac:dyDescent="0.2">
      <c r="A77" s="2"/>
      <c r="B77" s="3"/>
      <c r="C77" s="3"/>
      <c r="D77" s="3"/>
      <c r="E77" s="3"/>
      <c r="F77" s="3"/>
      <c r="G77" s="3"/>
      <c r="H77" s="3"/>
      <c r="I77" s="54"/>
    </row>
    <row r="78" spans="1:9" s="1" customFormat="1" ht="18" customHeight="1" x14ac:dyDescent="0.2">
      <c r="A78" s="3"/>
      <c r="B78" s="3"/>
      <c r="C78" s="3"/>
      <c r="D78" s="3"/>
      <c r="E78" s="3"/>
      <c r="F78" s="3"/>
      <c r="G78" s="3"/>
      <c r="H78" s="3"/>
      <c r="I78" s="54"/>
    </row>
    <row r="79" spans="1:9" s="1" customFormat="1" ht="12.75" customHeight="1" x14ac:dyDescent="0.2">
      <c r="A79" s="3"/>
      <c r="B79" s="3"/>
      <c r="C79" s="3"/>
      <c r="D79" s="3"/>
      <c r="E79" s="3"/>
      <c r="F79" s="3"/>
      <c r="G79" s="3"/>
      <c r="H79" s="3"/>
      <c r="I79" s="54"/>
    </row>
    <row r="80" spans="1:9" s="1" customFormat="1" ht="12.75" customHeight="1" x14ac:dyDescent="0.2">
      <c r="A80" s="3"/>
      <c r="B80" s="3"/>
      <c r="C80" s="3"/>
      <c r="D80" s="3"/>
      <c r="E80" s="3"/>
      <c r="F80" s="3"/>
      <c r="G80" s="3"/>
      <c r="H80" s="3"/>
    </row>
    <row r="81" spans="1:8" s="1" customFormat="1" x14ac:dyDescent="0.2">
      <c r="A81" s="3"/>
      <c r="B81" s="3"/>
      <c r="C81" s="3"/>
      <c r="D81" s="3"/>
      <c r="E81" s="3"/>
      <c r="F81" s="3"/>
      <c r="G81" s="3"/>
      <c r="H81" s="3"/>
    </row>
    <row r="82" spans="1:8" s="1" customFormat="1" x14ac:dyDescent="0.2">
      <c r="A82" s="3"/>
      <c r="B82" s="3"/>
      <c r="C82" s="3"/>
      <c r="D82" s="3"/>
      <c r="E82" s="3"/>
      <c r="F82" s="3"/>
      <c r="G82" s="3"/>
      <c r="H82" s="3"/>
    </row>
    <row r="83" spans="1:8" s="1" customFormat="1" x14ac:dyDescent="0.2">
      <c r="A83" s="3"/>
      <c r="B83" s="3"/>
      <c r="C83" s="3"/>
      <c r="D83" s="3"/>
      <c r="E83" s="3"/>
      <c r="F83" s="3"/>
      <c r="G83" s="3"/>
      <c r="H83" s="3"/>
    </row>
    <row r="84" spans="1:8" s="1" customFormat="1" x14ac:dyDescent="0.2">
      <c r="A84" s="3"/>
      <c r="B84" s="3"/>
      <c r="C84" s="3"/>
      <c r="D84" s="3"/>
      <c r="E84" s="3"/>
      <c r="F84" s="3"/>
      <c r="G84" s="3"/>
      <c r="H84" s="3"/>
    </row>
    <row r="85" spans="1:8" s="1" customFormat="1" x14ac:dyDescent="0.2">
      <c r="A85" s="3"/>
      <c r="B85" s="3"/>
      <c r="C85" s="3"/>
      <c r="D85" s="3"/>
      <c r="E85" s="3"/>
      <c r="F85" s="3"/>
      <c r="G85" s="3"/>
      <c r="H85" s="3"/>
    </row>
    <row r="86" spans="1:8" s="1" customFormat="1" x14ac:dyDescent="0.2">
      <c r="A86" s="3"/>
      <c r="B86" s="3"/>
      <c r="C86" s="3"/>
      <c r="D86" s="3"/>
      <c r="E86" s="3"/>
      <c r="F86" s="3"/>
      <c r="G86" s="3"/>
      <c r="H86" s="3"/>
    </row>
    <row r="87" spans="1:8" s="1" customFormat="1" x14ac:dyDescent="0.2">
      <c r="A87" s="3"/>
      <c r="B87" s="3"/>
      <c r="C87" s="3"/>
      <c r="D87" s="3"/>
      <c r="E87" s="3"/>
      <c r="F87" s="3"/>
      <c r="G87" s="3"/>
      <c r="H87" s="3"/>
    </row>
    <row r="88" spans="1:8" s="1" customFormat="1" x14ac:dyDescent="0.2">
      <c r="A88" s="3"/>
      <c r="B88" s="3"/>
      <c r="C88" s="3"/>
      <c r="D88" s="3"/>
      <c r="E88" s="3"/>
      <c r="F88" s="3"/>
      <c r="G88" s="3"/>
      <c r="H88" s="3"/>
    </row>
    <row r="89" spans="1:8" s="1" customFormat="1" x14ac:dyDescent="0.2">
      <c r="A89" s="3"/>
      <c r="B89" s="3"/>
      <c r="C89" s="3"/>
      <c r="D89" s="3"/>
      <c r="E89" s="3"/>
      <c r="F89" s="3"/>
      <c r="G89" s="3"/>
      <c r="H89" s="3"/>
    </row>
    <row r="90" spans="1:8" s="1" customFormat="1" x14ac:dyDescent="0.2">
      <c r="A90" s="3"/>
      <c r="B90" s="3"/>
      <c r="C90" s="3"/>
      <c r="D90" s="3"/>
      <c r="E90" s="3"/>
      <c r="F90" s="3"/>
      <c r="G90" s="3"/>
      <c r="H90" s="3"/>
    </row>
    <row r="91" spans="1:8" s="1" customFormat="1" x14ac:dyDescent="0.2">
      <c r="A91" s="3"/>
      <c r="B91" s="3"/>
      <c r="C91" s="3"/>
      <c r="D91" s="3"/>
      <c r="E91" s="3"/>
      <c r="F91" s="3"/>
      <c r="G91" s="3"/>
      <c r="H91" s="3"/>
    </row>
    <row r="92" spans="1:8" s="1" customFormat="1" x14ac:dyDescent="0.2">
      <c r="A92" s="3"/>
      <c r="B92" s="3"/>
      <c r="C92" s="3"/>
      <c r="D92" s="3"/>
      <c r="E92" s="3"/>
      <c r="F92" s="3"/>
      <c r="G92" s="3"/>
      <c r="H92" s="3"/>
    </row>
    <row r="93" spans="1:8" s="1" customFormat="1" x14ac:dyDescent="0.2">
      <c r="A93" s="3"/>
      <c r="B93" s="3"/>
      <c r="C93" s="3"/>
      <c r="D93" s="3"/>
      <c r="E93" s="3"/>
      <c r="F93" s="3"/>
      <c r="G93" s="3"/>
      <c r="H93" s="3"/>
    </row>
    <row r="94" spans="1:8" s="1" customFormat="1" x14ac:dyDescent="0.2">
      <c r="A94" s="3"/>
      <c r="B94" s="3"/>
      <c r="C94" s="3"/>
      <c r="D94" s="3"/>
      <c r="E94" s="3"/>
      <c r="F94" s="3"/>
      <c r="G94" s="3"/>
      <c r="H94" s="3"/>
    </row>
    <row r="95" spans="1:8" s="1" customFormat="1" x14ac:dyDescent="0.2">
      <c r="A95" s="3"/>
      <c r="B95" s="3"/>
      <c r="C95" s="3"/>
      <c r="D95" s="3"/>
      <c r="E95" s="3"/>
      <c r="F95" s="3"/>
      <c r="G95" s="3"/>
      <c r="H95" s="3"/>
    </row>
    <row r="96" spans="1:8" x14ac:dyDescent="0.2">
      <c r="D96" s="76" t="s">
        <v>69</v>
      </c>
    </row>
    <row r="97" spans="1:8" s="1" customFormat="1" x14ac:dyDescent="0.2">
      <c r="A97" s="3"/>
      <c r="B97" s="3"/>
      <c r="C97" s="3"/>
      <c r="D97" s="3"/>
      <c r="E97" s="3"/>
      <c r="F97" s="3"/>
      <c r="G97" s="3"/>
      <c r="H97" s="3"/>
    </row>
    <row r="98" spans="1:8" s="1" customFormat="1" x14ac:dyDescent="0.2">
      <c r="A98" s="3"/>
      <c r="B98" s="3"/>
      <c r="C98" s="3"/>
      <c r="D98" s="3"/>
      <c r="E98" s="3"/>
      <c r="F98" s="3"/>
      <c r="G98" s="3"/>
      <c r="H98" s="3"/>
    </row>
    <row r="99" spans="1:8" s="1" customFormat="1" x14ac:dyDescent="0.2">
      <c r="A99"/>
      <c r="B99"/>
      <c r="C99"/>
      <c r="D99"/>
      <c r="E99"/>
      <c r="F99"/>
      <c r="G99"/>
      <c r="H99"/>
    </row>
    <row r="100" spans="1:8" s="1" customFormat="1" x14ac:dyDescent="0.2">
      <c r="A100"/>
      <c r="B100"/>
      <c r="C100"/>
      <c r="D100"/>
      <c r="E100"/>
      <c r="F100"/>
      <c r="G100"/>
      <c r="H100"/>
    </row>
    <row r="101" spans="1:8" s="1" customFormat="1" x14ac:dyDescent="0.2">
      <c r="A101"/>
      <c r="B101"/>
      <c r="C101"/>
      <c r="D101"/>
      <c r="E101"/>
      <c r="F101"/>
      <c r="G101"/>
      <c r="H101"/>
    </row>
  </sheetData>
  <mergeCells count="8">
    <mergeCell ref="G58:H59"/>
    <mergeCell ref="E58:F59"/>
    <mergeCell ref="A59:B59"/>
    <mergeCell ref="A2:H2"/>
    <mergeCell ref="A54:H54"/>
    <mergeCell ref="A7:B7"/>
    <mergeCell ref="G6:H7"/>
    <mergeCell ref="E6:F7"/>
  </mergeCells>
  <phoneticPr fontId="0" type="noConversion"/>
  <printOptions horizontalCentered="1" gridLinesSet="0"/>
  <pageMargins left="0" right="0.55118110236220474" top="0.19685039370078741" bottom="0.39370078740157483" header="0.51181102362204722" footer="0.51181102362204722"/>
  <pageSetup paperSize="9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8"/>
  <sheetViews>
    <sheetView rightToLeft="1" topLeftCell="A61" workbookViewId="0">
      <selection activeCell="C74" sqref="C74"/>
    </sheetView>
  </sheetViews>
  <sheetFormatPr defaultRowHeight="12.75" x14ac:dyDescent="0.2"/>
  <cols>
    <col min="1" max="1" width="13.28515625" customWidth="1"/>
    <col min="2" max="2" width="43.5703125" customWidth="1"/>
    <col min="3" max="3" width="13.85546875" customWidth="1"/>
    <col min="4" max="4" width="12.7109375" customWidth="1"/>
  </cols>
  <sheetData>
    <row r="2" spans="1:4" s="1" customFormat="1" ht="15" customHeight="1" x14ac:dyDescent="0.2">
      <c r="A2" s="384" t="s">
        <v>519</v>
      </c>
      <c r="B2" s="384"/>
      <c r="C2" s="384"/>
      <c r="D2" s="384"/>
    </row>
    <row r="3" spans="1:4" s="1" customFormat="1" ht="20.25" customHeight="1" x14ac:dyDescent="0.2">
      <c r="A3" s="81" t="s">
        <v>520</v>
      </c>
      <c r="B3" s="82"/>
      <c r="C3" s="82"/>
      <c r="D3" s="82"/>
    </row>
    <row r="4" spans="1:4" s="1" customFormat="1" ht="20.25" customHeight="1" x14ac:dyDescent="0.2">
      <c r="A4" s="81" t="s">
        <v>314</v>
      </c>
      <c r="B4" s="82"/>
      <c r="C4" s="82"/>
      <c r="D4" s="82"/>
    </row>
    <row r="5" spans="1:4" s="1" customFormat="1" ht="15" customHeight="1" x14ac:dyDescent="0.2">
      <c r="A5" s="83"/>
      <c r="B5" s="83"/>
      <c r="C5" s="83"/>
      <c r="D5" s="139" t="s">
        <v>96</v>
      </c>
    </row>
    <row r="6" spans="1:4" s="1" customFormat="1" ht="24" customHeight="1" x14ac:dyDescent="0.2">
      <c r="A6" s="148" t="s">
        <v>2</v>
      </c>
      <c r="B6" s="86"/>
      <c r="C6" s="150" t="s">
        <v>89</v>
      </c>
      <c r="D6" s="50"/>
    </row>
    <row r="7" spans="1:4" s="1" customFormat="1" ht="24" customHeight="1" x14ac:dyDescent="0.2">
      <c r="A7" s="152" t="s">
        <v>57</v>
      </c>
      <c r="B7" s="89" t="s">
        <v>3</v>
      </c>
      <c r="C7" s="393" t="s">
        <v>4</v>
      </c>
      <c r="D7" s="393" t="s">
        <v>2</v>
      </c>
    </row>
    <row r="8" spans="1:4" s="1" customFormat="1" ht="24" customHeight="1" x14ac:dyDescent="0.2">
      <c r="A8" s="153">
        <v>2009</v>
      </c>
      <c r="B8" s="91"/>
      <c r="C8" s="394"/>
      <c r="D8" s="394"/>
    </row>
    <row r="9" spans="1:4" s="1" customFormat="1" ht="21" customHeight="1" x14ac:dyDescent="0.2">
      <c r="A9" s="111">
        <v>1691054</v>
      </c>
      <c r="B9" s="250" t="s">
        <v>97</v>
      </c>
      <c r="C9" s="94">
        <v>386000</v>
      </c>
      <c r="D9" s="111">
        <v>7859783</v>
      </c>
    </row>
    <row r="10" spans="1:4" s="1" customFormat="1" ht="21" customHeight="1" x14ac:dyDescent="0.2">
      <c r="A10" s="98">
        <v>33000</v>
      </c>
      <c r="B10" s="96" t="s">
        <v>98</v>
      </c>
      <c r="C10" s="112">
        <v>27000</v>
      </c>
      <c r="D10" s="98">
        <v>50826</v>
      </c>
    </row>
    <row r="11" spans="1:4" s="1" customFormat="1" ht="21" customHeight="1" x14ac:dyDescent="0.2">
      <c r="A11" s="98">
        <v>12349</v>
      </c>
      <c r="B11" s="96" t="s">
        <v>99</v>
      </c>
      <c r="C11" s="112">
        <v>5000</v>
      </c>
      <c r="D11" s="98">
        <v>230</v>
      </c>
    </row>
    <row r="12" spans="1:4" s="1" customFormat="1" ht="21" customHeight="1" x14ac:dyDescent="0.2">
      <c r="A12" s="98">
        <v>20204</v>
      </c>
      <c r="B12" s="96" t="s">
        <v>173</v>
      </c>
      <c r="C12" s="112">
        <v>17000</v>
      </c>
      <c r="D12" s="98">
        <v>37587</v>
      </c>
    </row>
    <row r="13" spans="1:4" s="1" customFormat="1" ht="21" customHeight="1" x14ac:dyDescent="0.2">
      <c r="A13" s="98">
        <v>45237</v>
      </c>
      <c r="B13" s="96" t="s">
        <v>100</v>
      </c>
      <c r="C13" s="112">
        <v>51000</v>
      </c>
      <c r="D13" s="98">
        <v>70342</v>
      </c>
    </row>
    <row r="14" spans="1:4" s="1" customFormat="1" ht="21" customHeight="1" x14ac:dyDescent="0.2">
      <c r="A14" s="98">
        <v>574315</v>
      </c>
      <c r="B14" s="96" t="s">
        <v>101</v>
      </c>
      <c r="C14" s="112">
        <v>101000</v>
      </c>
      <c r="D14" s="98">
        <v>98895</v>
      </c>
    </row>
    <row r="15" spans="1:4" s="1" customFormat="1" ht="21" customHeight="1" x14ac:dyDescent="0.2">
      <c r="A15" s="98">
        <v>930945</v>
      </c>
      <c r="B15" s="96" t="s">
        <v>102</v>
      </c>
      <c r="C15" s="112">
        <v>260000</v>
      </c>
      <c r="D15" s="98">
        <v>1203701</v>
      </c>
    </row>
    <row r="16" spans="1:4" s="1" customFormat="1" ht="21" customHeight="1" x14ac:dyDescent="0.2">
      <c r="A16" s="98">
        <v>880398</v>
      </c>
      <c r="B16" s="96" t="s">
        <v>103</v>
      </c>
      <c r="C16" s="112">
        <v>290000</v>
      </c>
      <c r="D16" s="98">
        <v>673119</v>
      </c>
    </row>
    <row r="17" spans="1:4" s="1" customFormat="1" ht="21" customHeight="1" x14ac:dyDescent="0.2">
      <c r="A17" s="98">
        <v>176492</v>
      </c>
      <c r="B17" s="96" t="s">
        <v>104</v>
      </c>
      <c r="C17" s="112">
        <v>93000</v>
      </c>
      <c r="D17" s="98">
        <v>644276</v>
      </c>
    </row>
    <row r="18" spans="1:4" s="1" customFormat="1" ht="21" customHeight="1" x14ac:dyDescent="0.2">
      <c r="A18" s="98">
        <v>111522</v>
      </c>
      <c r="B18" s="96" t="s">
        <v>105</v>
      </c>
      <c r="C18" s="112">
        <v>17000</v>
      </c>
      <c r="D18" s="98">
        <v>188239</v>
      </c>
    </row>
    <row r="19" spans="1:4" s="1" customFormat="1" ht="21" customHeight="1" x14ac:dyDescent="0.2">
      <c r="A19" s="98">
        <v>116963</v>
      </c>
      <c r="B19" s="96" t="s">
        <v>106</v>
      </c>
      <c r="C19" s="112">
        <v>32000</v>
      </c>
      <c r="D19" s="98">
        <v>183134</v>
      </c>
    </row>
    <row r="20" spans="1:4" s="1" customFormat="1" ht="21" customHeight="1" x14ac:dyDescent="0.2">
      <c r="A20" s="98">
        <v>1167351</v>
      </c>
      <c r="B20" s="96" t="s">
        <v>217</v>
      </c>
      <c r="C20" s="112">
        <v>145000</v>
      </c>
      <c r="D20" s="98">
        <v>338821</v>
      </c>
    </row>
    <row r="21" spans="1:4" s="1" customFormat="1" ht="21" customHeight="1" x14ac:dyDescent="0.2">
      <c r="A21" s="98">
        <v>1090852</v>
      </c>
      <c r="B21" s="96" t="s">
        <v>108</v>
      </c>
      <c r="C21" s="112">
        <v>19000</v>
      </c>
      <c r="D21" s="98">
        <v>1005465</v>
      </c>
    </row>
    <row r="22" spans="1:4" s="1" customFormat="1" ht="21" customHeight="1" x14ac:dyDescent="0.2">
      <c r="A22" s="98">
        <v>7668755</v>
      </c>
      <c r="B22" s="96" t="s">
        <v>109</v>
      </c>
      <c r="C22" s="112">
        <v>6967000</v>
      </c>
      <c r="D22" s="98">
        <v>8143778</v>
      </c>
    </row>
    <row r="23" spans="1:4" s="1" customFormat="1" ht="21" customHeight="1" x14ac:dyDescent="0.2">
      <c r="A23" s="98">
        <v>5815753</v>
      </c>
      <c r="B23" s="96" t="s">
        <v>110</v>
      </c>
      <c r="C23" s="112">
        <v>1608000</v>
      </c>
      <c r="D23" s="98">
        <v>3437575</v>
      </c>
    </row>
    <row r="24" spans="1:4" s="1" customFormat="1" ht="21" customHeight="1" x14ac:dyDescent="0.2">
      <c r="A24" s="98">
        <v>372071</v>
      </c>
      <c r="B24" s="96" t="s">
        <v>349</v>
      </c>
      <c r="C24" s="112">
        <v>52000</v>
      </c>
      <c r="D24" s="98">
        <v>161806</v>
      </c>
    </row>
    <row r="25" spans="1:4" s="1" customFormat="1" ht="21" customHeight="1" x14ac:dyDescent="0.2">
      <c r="A25" s="98">
        <v>51024</v>
      </c>
      <c r="B25" s="96" t="s">
        <v>211</v>
      </c>
      <c r="C25" s="112">
        <v>10000</v>
      </c>
      <c r="D25" s="98">
        <v>167424</v>
      </c>
    </row>
    <row r="26" spans="1:4" s="1" customFormat="1" ht="21" customHeight="1" x14ac:dyDescent="0.2">
      <c r="A26" s="98">
        <v>384995</v>
      </c>
      <c r="B26" s="96" t="s">
        <v>307</v>
      </c>
      <c r="C26" s="112">
        <v>274000</v>
      </c>
      <c r="D26" s="98">
        <v>473347</v>
      </c>
    </row>
    <row r="27" spans="1:4" s="1" customFormat="1" ht="21" customHeight="1" x14ac:dyDescent="0.2">
      <c r="A27" s="98">
        <v>725243</v>
      </c>
      <c r="B27" s="96" t="s">
        <v>521</v>
      </c>
      <c r="C27" s="112">
        <v>745000</v>
      </c>
      <c r="D27" s="98">
        <v>739742</v>
      </c>
    </row>
    <row r="28" spans="1:4" s="1" customFormat="1" ht="21" customHeight="1" x14ac:dyDescent="0.2">
      <c r="A28" s="98">
        <v>1636402</v>
      </c>
      <c r="B28" s="96" t="s">
        <v>115</v>
      </c>
      <c r="C28" s="112">
        <v>657000</v>
      </c>
      <c r="D28" s="98">
        <v>2035692</v>
      </c>
    </row>
    <row r="29" spans="1:4" s="1" customFormat="1" ht="21" customHeight="1" x14ac:dyDescent="0.2">
      <c r="A29" s="98">
        <v>13000</v>
      </c>
      <c r="B29" s="96" t="s">
        <v>116</v>
      </c>
      <c r="C29" s="97" t="s">
        <v>54</v>
      </c>
      <c r="D29" s="97" t="s">
        <v>54</v>
      </c>
    </row>
    <row r="30" spans="1:4" s="1" customFormat="1" ht="21" customHeight="1" x14ac:dyDescent="0.2">
      <c r="A30" s="98">
        <v>1716860</v>
      </c>
      <c r="B30" s="96" t="s">
        <v>117</v>
      </c>
      <c r="C30" s="112">
        <v>584000</v>
      </c>
      <c r="D30" s="98">
        <v>1708981</v>
      </c>
    </row>
    <row r="31" spans="1:4" s="1" customFormat="1" ht="21" customHeight="1" x14ac:dyDescent="0.2">
      <c r="A31" s="98">
        <v>41463</v>
      </c>
      <c r="B31" s="96" t="s">
        <v>118</v>
      </c>
      <c r="C31" s="112">
        <v>14000</v>
      </c>
      <c r="D31" s="98">
        <v>123758</v>
      </c>
    </row>
    <row r="32" spans="1:4" s="1" customFormat="1" ht="21" customHeight="1" x14ac:dyDescent="0.2">
      <c r="A32" s="98">
        <v>37142</v>
      </c>
      <c r="B32" s="65" t="s">
        <v>171</v>
      </c>
      <c r="C32" s="112">
        <v>3000</v>
      </c>
      <c r="D32" s="98">
        <v>46467</v>
      </c>
    </row>
    <row r="33" spans="1:4" s="1" customFormat="1" ht="21" customHeight="1" x14ac:dyDescent="0.2">
      <c r="A33" s="266">
        <v>33702</v>
      </c>
      <c r="B33" s="307" t="s">
        <v>120</v>
      </c>
      <c r="C33" s="268">
        <v>29000</v>
      </c>
      <c r="D33" s="266">
        <v>20562</v>
      </c>
    </row>
    <row r="34" spans="1:4" s="1" customFormat="1" ht="19.5" customHeight="1" x14ac:dyDescent="0.2">
      <c r="A34" s="391"/>
      <c r="B34" s="391"/>
      <c r="C34" s="391"/>
      <c r="D34" s="391"/>
    </row>
    <row r="35" spans="1:4" s="1" customFormat="1" ht="19.5" customHeight="1" x14ac:dyDescent="0.2">
      <c r="A35"/>
      <c r="B35" s="138" t="s">
        <v>522</v>
      </c>
      <c r="C35"/>
      <c r="D35"/>
    </row>
    <row r="36" spans="1:4" s="1" customFormat="1" ht="19.5" customHeight="1" x14ac:dyDescent="0.2">
      <c r="A36"/>
      <c r="B36"/>
      <c r="C36"/>
      <c r="D36"/>
    </row>
    <row r="37" spans="1:4" s="1" customFormat="1" ht="16.5" customHeight="1" x14ac:dyDescent="0.2">
      <c r="A37"/>
      <c r="B37"/>
      <c r="C37"/>
      <c r="D37"/>
    </row>
    <row r="38" spans="1:4" s="1" customFormat="1" ht="16.5" customHeight="1" x14ac:dyDescent="0.2">
      <c r="A38"/>
      <c r="B38"/>
      <c r="C38"/>
      <c r="D38"/>
    </row>
    <row r="39" spans="1:4" s="1" customFormat="1" ht="16.5" customHeight="1" x14ac:dyDescent="0.2">
      <c r="A39"/>
      <c r="B39"/>
      <c r="C39"/>
      <c r="D39"/>
    </row>
    <row r="40" spans="1:4" s="1" customFormat="1" ht="16.5" customHeight="1" x14ac:dyDescent="0.2">
      <c r="A40"/>
      <c r="B40"/>
      <c r="C40"/>
      <c r="D40"/>
    </row>
    <row r="41" spans="1:4" s="1" customFormat="1" ht="16.5" customHeight="1" x14ac:dyDescent="0.2">
      <c r="A41"/>
      <c r="B41" s="76"/>
      <c r="C41"/>
      <c r="D41"/>
    </row>
    <row r="42" spans="1:4" s="1" customFormat="1" ht="16.5" customHeight="1" x14ac:dyDescent="0.2">
      <c r="A42"/>
      <c r="B42"/>
      <c r="C42"/>
      <c r="D42"/>
    </row>
    <row r="43" spans="1:4" s="1" customFormat="1" ht="16.5" customHeight="1" x14ac:dyDescent="0.2">
      <c r="A43" s="384" t="s">
        <v>523</v>
      </c>
      <c r="B43" s="384"/>
      <c r="C43" s="384"/>
      <c r="D43" s="384"/>
    </row>
    <row r="44" spans="1:4" s="1" customFormat="1" ht="20.25" customHeight="1" x14ac:dyDescent="0.2">
      <c r="A44" s="81" t="s">
        <v>520</v>
      </c>
      <c r="B44" s="308"/>
      <c r="C44" s="308"/>
      <c r="D44" s="308"/>
    </row>
    <row r="45" spans="1:4" s="1" customFormat="1" ht="20.25" customHeight="1" x14ac:dyDescent="0.2">
      <c r="A45" s="81" t="s">
        <v>314</v>
      </c>
      <c r="B45" s="308"/>
      <c r="C45" s="308"/>
      <c r="D45" s="308"/>
    </row>
    <row r="46" spans="1:4" s="1" customFormat="1" ht="15" customHeight="1" x14ac:dyDescent="0.2">
      <c r="A46" s="83"/>
      <c r="B46" s="83"/>
      <c r="C46" s="83"/>
      <c r="D46" s="139" t="s">
        <v>96</v>
      </c>
    </row>
    <row r="47" spans="1:4" s="1" customFormat="1" ht="24" customHeight="1" x14ac:dyDescent="0.2">
      <c r="A47" s="148" t="s">
        <v>2</v>
      </c>
      <c r="B47" s="86"/>
      <c r="C47" s="150" t="s">
        <v>89</v>
      </c>
      <c r="D47" s="50"/>
    </row>
    <row r="48" spans="1:4" s="1" customFormat="1" ht="24" customHeight="1" x14ac:dyDescent="0.2">
      <c r="A48" s="152" t="s">
        <v>57</v>
      </c>
      <c r="B48" s="89" t="s">
        <v>3</v>
      </c>
      <c r="C48" s="393" t="s">
        <v>4</v>
      </c>
      <c r="D48" s="393" t="s">
        <v>2</v>
      </c>
    </row>
    <row r="49" spans="1:4" s="1" customFormat="1" ht="24" customHeight="1" x14ac:dyDescent="0.2">
      <c r="A49" s="270">
        <v>2009</v>
      </c>
      <c r="B49" s="110"/>
      <c r="C49" s="394"/>
      <c r="D49" s="394"/>
    </row>
    <row r="50" spans="1:4" s="1" customFormat="1" ht="20.25" customHeight="1" x14ac:dyDescent="0.2">
      <c r="A50" s="111">
        <v>44612</v>
      </c>
      <c r="B50" s="96" t="s">
        <v>121</v>
      </c>
      <c r="C50" s="112">
        <v>7000</v>
      </c>
      <c r="D50" s="98">
        <v>174532</v>
      </c>
    </row>
    <row r="51" spans="1:4" s="1" customFormat="1" ht="20.25" customHeight="1" x14ac:dyDescent="0.2">
      <c r="A51" s="98">
        <v>9898</v>
      </c>
      <c r="B51" s="65" t="s">
        <v>524</v>
      </c>
      <c r="C51" s="112">
        <v>3000</v>
      </c>
      <c r="D51" s="98">
        <v>66380</v>
      </c>
    </row>
    <row r="52" spans="1:4" s="1" customFormat="1" ht="20.25" customHeight="1" x14ac:dyDescent="0.2">
      <c r="A52" s="98">
        <v>6294550</v>
      </c>
      <c r="B52" s="96" t="s">
        <v>123</v>
      </c>
      <c r="C52" s="112">
        <v>2720000</v>
      </c>
      <c r="D52" s="98">
        <v>5639830</v>
      </c>
    </row>
    <row r="53" spans="1:4" s="1" customFormat="1" ht="20.25" customHeight="1" x14ac:dyDescent="0.2">
      <c r="A53" s="98">
        <v>874645</v>
      </c>
      <c r="B53" s="96" t="s">
        <v>124</v>
      </c>
      <c r="C53" s="112">
        <v>395000</v>
      </c>
      <c r="D53" s="98">
        <v>1038310</v>
      </c>
    </row>
    <row r="54" spans="1:4" s="1" customFormat="1" ht="20.25" customHeight="1" x14ac:dyDescent="0.2">
      <c r="A54" s="98">
        <v>135814</v>
      </c>
      <c r="B54" s="96" t="s">
        <v>126</v>
      </c>
      <c r="C54" s="112">
        <v>25000</v>
      </c>
      <c r="D54" s="98">
        <v>263086</v>
      </c>
    </row>
    <row r="55" spans="1:4" s="1" customFormat="1" ht="20.25" customHeight="1" x14ac:dyDescent="0.2">
      <c r="A55" s="98">
        <v>4383</v>
      </c>
      <c r="B55" s="96" t="s">
        <v>127</v>
      </c>
      <c r="C55" s="97" t="s">
        <v>54</v>
      </c>
      <c r="D55" s="98">
        <v>38264</v>
      </c>
    </row>
    <row r="56" spans="1:4" s="1" customFormat="1" ht="20.25" customHeight="1" x14ac:dyDescent="0.2">
      <c r="A56" s="98">
        <v>1487209</v>
      </c>
      <c r="B56" s="96" t="s">
        <v>188</v>
      </c>
      <c r="C56" s="112">
        <v>163000</v>
      </c>
      <c r="D56" s="98">
        <v>650355</v>
      </c>
    </row>
    <row r="57" spans="1:4" s="1" customFormat="1" ht="20.25" customHeight="1" x14ac:dyDescent="0.2">
      <c r="A57" s="98">
        <v>1442530</v>
      </c>
      <c r="B57" s="96" t="s">
        <v>135</v>
      </c>
      <c r="C57" s="112">
        <v>332000</v>
      </c>
      <c r="D57" s="98">
        <v>697800</v>
      </c>
    </row>
    <row r="58" spans="1:4" s="1" customFormat="1" ht="20.25" customHeight="1" x14ac:dyDescent="0.2">
      <c r="A58" s="98">
        <v>64000</v>
      </c>
      <c r="B58" s="96" t="s">
        <v>136</v>
      </c>
      <c r="C58" s="112">
        <v>64000</v>
      </c>
      <c r="D58" s="98">
        <v>64000</v>
      </c>
    </row>
    <row r="59" spans="1:4" s="1" customFormat="1" ht="20.25" customHeight="1" x14ac:dyDescent="0.2">
      <c r="A59" s="98">
        <v>90670</v>
      </c>
      <c r="B59" s="96" t="s">
        <v>180</v>
      </c>
      <c r="C59" s="112">
        <v>24000</v>
      </c>
      <c r="D59" s="98">
        <v>764652</v>
      </c>
    </row>
    <row r="60" spans="1:4" s="1" customFormat="1" ht="20.25" customHeight="1" x14ac:dyDescent="0.2">
      <c r="A60" s="98">
        <v>5911</v>
      </c>
      <c r="B60" s="96" t="s">
        <v>139</v>
      </c>
      <c r="C60" s="97" t="s">
        <v>54</v>
      </c>
      <c r="D60" s="97" t="s">
        <v>54</v>
      </c>
    </row>
    <row r="61" spans="1:4" s="1" customFormat="1" ht="20.25" customHeight="1" x14ac:dyDescent="0.2">
      <c r="A61" s="98">
        <v>180354</v>
      </c>
      <c r="B61" s="96" t="s">
        <v>140</v>
      </c>
      <c r="C61" s="112">
        <v>60000</v>
      </c>
      <c r="D61" s="112">
        <v>183092</v>
      </c>
    </row>
    <row r="62" spans="1:4" s="1" customFormat="1" ht="20.25" customHeight="1" x14ac:dyDescent="0.2">
      <c r="A62" s="98">
        <v>2793256</v>
      </c>
      <c r="B62" s="96" t="s">
        <v>320</v>
      </c>
      <c r="C62" s="112">
        <v>1257000</v>
      </c>
      <c r="D62" s="112">
        <v>5427527</v>
      </c>
    </row>
    <row r="63" spans="1:4" s="1" customFormat="1" ht="20.25" customHeight="1" x14ac:dyDescent="0.2">
      <c r="A63" s="98">
        <v>62724</v>
      </c>
      <c r="B63" s="96" t="s">
        <v>525</v>
      </c>
      <c r="C63" s="112">
        <v>70000</v>
      </c>
      <c r="D63" s="112">
        <v>54956</v>
      </c>
    </row>
    <row r="64" spans="1:4" s="1" customFormat="1" ht="20.25" customHeight="1" x14ac:dyDescent="0.2">
      <c r="A64" s="98">
        <v>52636</v>
      </c>
      <c r="B64" s="96" t="s">
        <v>321</v>
      </c>
      <c r="C64" s="97" t="s">
        <v>54</v>
      </c>
      <c r="D64" s="97" t="s">
        <v>54</v>
      </c>
    </row>
    <row r="65" spans="1:4" s="1" customFormat="1" ht="20.25" customHeight="1" x14ac:dyDescent="0.2">
      <c r="A65" s="98">
        <v>246340</v>
      </c>
      <c r="B65" s="96" t="s">
        <v>322</v>
      </c>
      <c r="C65" s="97" t="s">
        <v>54</v>
      </c>
      <c r="D65" s="112">
        <v>124392</v>
      </c>
    </row>
    <row r="66" spans="1:4" s="1" customFormat="1" ht="20.25" customHeight="1" x14ac:dyDescent="0.2">
      <c r="A66" s="98">
        <v>12724</v>
      </c>
      <c r="B66" s="96" t="s">
        <v>142</v>
      </c>
      <c r="C66" s="112">
        <v>2000</v>
      </c>
      <c r="D66" s="112">
        <v>820</v>
      </c>
    </row>
    <row r="67" spans="1:4" s="1" customFormat="1" ht="20.25" customHeight="1" x14ac:dyDescent="0.2">
      <c r="A67" s="98">
        <v>2138165</v>
      </c>
      <c r="B67" s="96" t="s">
        <v>143</v>
      </c>
      <c r="C67" s="112">
        <v>1580000</v>
      </c>
      <c r="D67" s="112">
        <v>1281136</v>
      </c>
    </row>
    <row r="68" spans="1:4" s="1" customFormat="1" ht="20.25" customHeight="1" x14ac:dyDescent="0.2">
      <c r="A68" s="98">
        <v>99466</v>
      </c>
      <c r="B68" s="96" t="s">
        <v>526</v>
      </c>
      <c r="C68" s="112">
        <v>4000</v>
      </c>
      <c r="D68" s="112">
        <v>158712</v>
      </c>
    </row>
    <row r="69" spans="1:4" s="1" customFormat="1" ht="20.25" customHeight="1" x14ac:dyDescent="0.2">
      <c r="A69" s="98">
        <v>817965</v>
      </c>
      <c r="B69" s="96" t="s">
        <v>145</v>
      </c>
      <c r="C69" s="112">
        <v>127000</v>
      </c>
      <c r="D69" s="112">
        <v>414029</v>
      </c>
    </row>
    <row r="70" spans="1:4" s="1" customFormat="1" ht="20.25" customHeight="1" x14ac:dyDescent="0.2">
      <c r="A70" s="98">
        <v>140125</v>
      </c>
      <c r="B70" s="96" t="s">
        <v>218</v>
      </c>
      <c r="C70" s="112">
        <v>31000</v>
      </c>
      <c r="D70" s="112">
        <v>404074</v>
      </c>
    </row>
    <row r="71" spans="1:4" s="1" customFormat="1" ht="20.25" customHeight="1" x14ac:dyDescent="0.2">
      <c r="A71" s="98">
        <v>195727</v>
      </c>
      <c r="B71" s="96" t="s">
        <v>325</v>
      </c>
      <c r="C71" s="97" t="s">
        <v>54</v>
      </c>
      <c r="D71" s="97" t="s">
        <v>54</v>
      </c>
    </row>
    <row r="72" spans="1:4" s="1" customFormat="1" ht="20.25" customHeight="1" x14ac:dyDescent="0.2">
      <c r="A72" s="98">
        <v>2105574</v>
      </c>
      <c r="B72" s="96" t="s">
        <v>206</v>
      </c>
      <c r="C72" s="112">
        <v>750000</v>
      </c>
      <c r="D72" s="112">
        <v>1626333</v>
      </c>
    </row>
    <row r="73" spans="1:4" s="1" customFormat="1" ht="20.25" customHeight="1" x14ac:dyDescent="0.2">
      <c r="A73" s="98">
        <v>98850</v>
      </c>
      <c r="B73" s="96" t="s">
        <v>327</v>
      </c>
      <c r="C73" s="97" t="s">
        <v>54</v>
      </c>
      <c r="D73" s="98">
        <v>22635</v>
      </c>
    </row>
    <row r="74" spans="1:4" s="1" customFormat="1" ht="24" customHeight="1" x14ac:dyDescent="0.2">
      <c r="A74" s="263">
        <f>SUM(A9:A33,A50:A73)</f>
        <v>44745220</v>
      </c>
      <c r="B74" s="176" t="s">
        <v>527</v>
      </c>
      <c r="C74" s="263">
        <f>SUM(C9:C33,C50:C73)</f>
        <v>20000000</v>
      </c>
      <c r="D74" s="263">
        <f>SUM(D9:D33,D50:D73)</f>
        <v>48508465</v>
      </c>
    </row>
    <row r="75" spans="1:4" s="1" customFormat="1" ht="21.75" customHeight="1" x14ac:dyDescent="0.2">
      <c r="A75" s="406"/>
      <c r="B75" s="406"/>
      <c r="C75" s="406"/>
      <c r="D75" s="406"/>
    </row>
    <row r="76" spans="1:4" s="1" customFormat="1" ht="18" customHeight="1" x14ac:dyDescent="0.2">
      <c r="A76" s="407" t="s">
        <v>528</v>
      </c>
      <c r="B76" s="408"/>
      <c r="C76" s="408"/>
      <c r="D76" s="408"/>
    </row>
    <row r="77" spans="1:4" s="1" customFormat="1" ht="18" customHeight="1" x14ac:dyDescent="0.2"/>
    <row r="78" spans="1:4" s="1" customFormat="1" ht="18" customHeight="1" x14ac:dyDescent="0.2">
      <c r="A78" s="386"/>
      <c r="B78" s="386"/>
      <c r="C78" s="386"/>
      <c r="D78" s="386"/>
    </row>
    <row r="79" spans="1:4" s="1" customFormat="1" x14ac:dyDescent="0.2"/>
    <row r="80" spans="1:4" s="1" customFormat="1" x14ac:dyDescent="0.2"/>
    <row r="81" spans="2:2" s="1" customFormat="1" x14ac:dyDescent="0.2"/>
    <row r="82" spans="2:2" s="1" customFormat="1" x14ac:dyDescent="0.2"/>
    <row r="83" spans="2:2" s="1" customFormat="1" x14ac:dyDescent="0.2"/>
    <row r="84" spans="2:2" s="1" customFormat="1" x14ac:dyDescent="0.2"/>
    <row r="85" spans="2:2" s="1" customFormat="1" x14ac:dyDescent="0.2"/>
    <row r="86" spans="2:2" s="1" customFormat="1" x14ac:dyDescent="0.2"/>
    <row r="87" spans="2:2" s="1" customFormat="1" x14ac:dyDescent="0.2"/>
    <row r="88" spans="2:2" s="1" customFormat="1" x14ac:dyDescent="0.2"/>
    <row r="89" spans="2:2" s="1" customFormat="1" x14ac:dyDescent="0.2"/>
    <row r="90" spans="2:2" s="1" customFormat="1" x14ac:dyDescent="0.2"/>
    <row r="91" spans="2:2" s="1" customFormat="1" x14ac:dyDescent="0.2"/>
    <row r="92" spans="2:2" s="1" customFormat="1" ht="17.25" customHeight="1" x14ac:dyDescent="0.2">
      <c r="B92" s="144"/>
    </row>
    <row r="93" spans="2:2" s="1" customFormat="1" x14ac:dyDescent="0.2"/>
    <row r="94" spans="2:2" s="1" customFormat="1" x14ac:dyDescent="0.2"/>
    <row r="95" spans="2:2" s="1" customFormat="1" x14ac:dyDescent="0.2"/>
    <row r="96" spans="2:2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</sheetData>
  <mergeCells count="10">
    <mergeCell ref="A75:D75"/>
    <mergeCell ref="A76:D76"/>
    <mergeCell ref="A78:D78"/>
    <mergeCell ref="A2:D2"/>
    <mergeCell ref="C7:C8"/>
    <mergeCell ref="D7:D8"/>
    <mergeCell ref="A34:D34"/>
    <mergeCell ref="A43:D43"/>
    <mergeCell ref="C48:C49"/>
    <mergeCell ref="D48:D49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rightToLeft="1" topLeftCell="A3" workbookViewId="0">
      <selection activeCell="D3" sqref="D3"/>
    </sheetView>
  </sheetViews>
  <sheetFormatPr defaultRowHeight="12.75" x14ac:dyDescent="0.2"/>
  <cols>
    <col min="1" max="1" width="14.42578125" customWidth="1"/>
    <col min="2" max="2" width="5.140625" customWidth="1"/>
    <col min="3" max="3" width="51.5703125" customWidth="1"/>
    <col min="4" max="4" width="13.140625" customWidth="1"/>
    <col min="5" max="5" width="12.5703125" customWidth="1"/>
    <col min="6" max="7" width="9.7109375" bestFit="1" customWidth="1"/>
  </cols>
  <sheetData>
    <row r="1" spans="1:7" s="1" customFormat="1" ht="22.5" customHeight="1" x14ac:dyDescent="0.2">
      <c r="A1" s="384" t="s">
        <v>529</v>
      </c>
      <c r="B1" s="384"/>
      <c r="C1" s="384"/>
      <c r="D1" s="384"/>
      <c r="E1" s="384"/>
    </row>
    <row r="2" spans="1:7" s="1" customFormat="1" ht="16.5" customHeight="1" x14ac:dyDescent="0.2">
      <c r="A2" s="81" t="s">
        <v>530</v>
      </c>
      <c r="B2" s="120"/>
      <c r="C2" s="120"/>
      <c r="D2" s="120"/>
      <c r="E2" s="120"/>
    </row>
    <row r="3" spans="1:7" s="1" customFormat="1" ht="16.5" customHeight="1" x14ac:dyDescent="0.2">
      <c r="A3" s="81" t="s">
        <v>281</v>
      </c>
      <c r="B3" s="120"/>
      <c r="C3" s="120"/>
      <c r="D3" s="120"/>
      <c r="E3" s="120"/>
    </row>
    <row r="4" spans="1:7" s="1" customFormat="1" ht="16.5" customHeight="1" x14ac:dyDescent="0.2">
      <c r="A4" s="83"/>
      <c r="B4" s="121"/>
      <c r="C4" s="83"/>
      <c r="D4" s="83"/>
      <c r="E4" s="139" t="s">
        <v>96</v>
      </c>
    </row>
    <row r="5" spans="1:7" s="1" customFormat="1" ht="18.75" customHeight="1" x14ac:dyDescent="0.2">
      <c r="A5" s="148" t="s">
        <v>2</v>
      </c>
      <c r="B5" s="122"/>
      <c r="C5" s="123"/>
      <c r="D5" s="309" t="s">
        <v>89</v>
      </c>
      <c r="E5" s="310"/>
    </row>
    <row r="6" spans="1:7" s="1" customFormat="1" ht="16.5" customHeight="1" x14ac:dyDescent="0.2">
      <c r="A6" s="152" t="s">
        <v>57</v>
      </c>
      <c r="B6" s="41" t="s">
        <v>3</v>
      </c>
      <c r="C6" s="311"/>
      <c r="D6" s="393" t="s">
        <v>4</v>
      </c>
      <c r="E6" s="393" t="s">
        <v>2</v>
      </c>
    </row>
    <row r="7" spans="1:7" s="1" customFormat="1" ht="16.5" customHeight="1" x14ac:dyDescent="0.2">
      <c r="A7" s="153">
        <v>2009</v>
      </c>
      <c r="B7" s="126"/>
      <c r="C7" s="127"/>
      <c r="D7" s="394"/>
      <c r="E7" s="394"/>
    </row>
    <row r="8" spans="1:7" s="1" customFormat="1" ht="18" customHeight="1" x14ac:dyDescent="0.2">
      <c r="A8" s="131"/>
      <c r="B8" s="129" t="s">
        <v>7</v>
      </c>
      <c r="C8" s="130" t="s">
        <v>170</v>
      </c>
      <c r="D8" s="131"/>
      <c r="E8" s="131"/>
    </row>
    <row r="9" spans="1:7" s="1" customFormat="1" ht="15.75" customHeight="1" x14ac:dyDescent="0.2">
      <c r="A9" s="98">
        <v>1199868</v>
      </c>
      <c r="B9" s="38"/>
      <c r="C9" s="132" t="s">
        <v>97</v>
      </c>
      <c r="D9" s="98">
        <v>196000</v>
      </c>
      <c r="E9" s="98">
        <v>4895801</v>
      </c>
      <c r="G9" s="135"/>
    </row>
    <row r="10" spans="1:7" s="1" customFormat="1" ht="15.75" customHeight="1" x14ac:dyDescent="0.2">
      <c r="A10" s="98">
        <v>33000</v>
      </c>
      <c r="B10" s="38"/>
      <c r="C10" s="132" t="s">
        <v>98</v>
      </c>
      <c r="D10" s="98">
        <v>27000</v>
      </c>
      <c r="E10" s="98">
        <v>50826</v>
      </c>
    </row>
    <row r="11" spans="1:7" s="1" customFormat="1" ht="15.75" customHeight="1" x14ac:dyDescent="0.2">
      <c r="A11" s="98">
        <v>12349</v>
      </c>
      <c r="B11" s="38"/>
      <c r="C11" s="132" t="s">
        <v>99</v>
      </c>
      <c r="D11" s="98">
        <v>5000</v>
      </c>
      <c r="E11" s="98">
        <v>230</v>
      </c>
    </row>
    <row r="12" spans="1:7" s="1" customFormat="1" ht="15.75" customHeight="1" x14ac:dyDescent="0.2">
      <c r="A12" s="98">
        <v>20204</v>
      </c>
      <c r="B12" s="38"/>
      <c r="C12" s="132" t="s">
        <v>173</v>
      </c>
      <c r="D12" s="98">
        <v>17000</v>
      </c>
      <c r="E12" s="98">
        <v>37587</v>
      </c>
    </row>
    <row r="13" spans="1:7" s="1" customFormat="1" ht="15.75" customHeight="1" x14ac:dyDescent="0.2">
      <c r="A13" s="98">
        <v>45237</v>
      </c>
      <c r="B13" s="38"/>
      <c r="C13" s="132" t="s">
        <v>100</v>
      </c>
      <c r="D13" s="98">
        <v>51000</v>
      </c>
      <c r="E13" s="98">
        <v>70342</v>
      </c>
    </row>
    <row r="14" spans="1:7" s="1" customFormat="1" ht="15.75" customHeight="1" x14ac:dyDescent="0.2">
      <c r="A14" s="98">
        <v>574315</v>
      </c>
      <c r="B14" s="38"/>
      <c r="C14" s="132" t="s">
        <v>101</v>
      </c>
      <c r="D14" s="98">
        <v>101000</v>
      </c>
      <c r="E14" s="98">
        <v>98895</v>
      </c>
    </row>
    <row r="15" spans="1:7" s="1" customFormat="1" ht="15.75" customHeight="1" x14ac:dyDescent="0.2">
      <c r="A15" s="98">
        <v>929660</v>
      </c>
      <c r="B15" s="38"/>
      <c r="C15" s="132" t="s">
        <v>102</v>
      </c>
      <c r="D15" s="98">
        <v>258000</v>
      </c>
      <c r="E15" s="98">
        <v>1202642</v>
      </c>
      <c r="G15" s="135"/>
    </row>
    <row r="16" spans="1:7" s="1" customFormat="1" ht="15.75" customHeight="1" x14ac:dyDescent="0.2">
      <c r="A16" s="98">
        <v>13000</v>
      </c>
      <c r="B16" s="38"/>
      <c r="C16" s="132" t="s">
        <v>116</v>
      </c>
      <c r="D16" s="116">
        <v>0</v>
      </c>
      <c r="E16" s="116">
        <v>0</v>
      </c>
    </row>
    <row r="17" spans="1:7" s="1" customFormat="1" ht="15.75" customHeight="1" x14ac:dyDescent="0.2">
      <c r="A17" s="98">
        <v>37142</v>
      </c>
      <c r="B17" s="38"/>
      <c r="C17" s="133" t="s">
        <v>171</v>
      </c>
      <c r="D17" s="98">
        <v>3000</v>
      </c>
      <c r="E17" s="98">
        <v>46467</v>
      </c>
    </row>
    <row r="18" spans="1:7" s="1" customFormat="1" ht="15.75" customHeight="1" x14ac:dyDescent="0.2">
      <c r="A18" s="98">
        <v>33702</v>
      </c>
      <c r="B18" s="38"/>
      <c r="C18" s="132" t="s">
        <v>120</v>
      </c>
      <c r="D18" s="98">
        <v>29000</v>
      </c>
      <c r="E18" s="98">
        <v>20562</v>
      </c>
    </row>
    <row r="19" spans="1:7" s="1" customFormat="1" ht="15.75" customHeight="1" x14ac:dyDescent="0.2">
      <c r="A19" s="98">
        <v>874645</v>
      </c>
      <c r="B19" s="38"/>
      <c r="C19" s="132" t="s">
        <v>172</v>
      </c>
      <c r="D19" s="98">
        <v>395000</v>
      </c>
      <c r="E19" s="98">
        <v>1038310</v>
      </c>
    </row>
    <row r="20" spans="1:7" s="1" customFormat="1" ht="15.75" customHeight="1" x14ac:dyDescent="0.2">
      <c r="A20" s="98">
        <v>64000</v>
      </c>
      <c r="B20" s="38"/>
      <c r="C20" s="132" t="s">
        <v>136</v>
      </c>
      <c r="D20" s="98">
        <v>64000</v>
      </c>
      <c r="E20" s="98">
        <v>64000</v>
      </c>
    </row>
    <row r="21" spans="1:7" s="1" customFormat="1" ht="15.75" customHeight="1" x14ac:dyDescent="0.2">
      <c r="A21" s="98">
        <v>5911</v>
      </c>
      <c r="B21" s="38"/>
      <c r="C21" s="132" t="s">
        <v>139</v>
      </c>
      <c r="D21" s="116">
        <v>0</v>
      </c>
      <c r="E21" s="116">
        <v>0</v>
      </c>
    </row>
    <row r="22" spans="1:7" s="1" customFormat="1" ht="15.75" customHeight="1" x14ac:dyDescent="0.2">
      <c r="A22" s="98">
        <v>2793256</v>
      </c>
      <c r="B22" s="38"/>
      <c r="C22" s="132" t="s">
        <v>320</v>
      </c>
      <c r="D22" s="98">
        <v>1257000</v>
      </c>
      <c r="E22" s="98">
        <v>5427527</v>
      </c>
    </row>
    <row r="23" spans="1:7" s="1" customFormat="1" ht="15.75" customHeight="1" x14ac:dyDescent="0.2">
      <c r="A23" s="98">
        <v>99466</v>
      </c>
      <c r="B23" s="38"/>
      <c r="C23" s="132" t="s">
        <v>144</v>
      </c>
      <c r="D23" s="98">
        <v>4000</v>
      </c>
      <c r="E23" s="98">
        <v>158712</v>
      </c>
    </row>
    <row r="24" spans="1:7" s="1" customFormat="1" ht="15.75" customHeight="1" x14ac:dyDescent="0.2">
      <c r="A24" s="98">
        <v>195727</v>
      </c>
      <c r="B24" s="38"/>
      <c r="C24" s="132" t="s">
        <v>325</v>
      </c>
      <c r="D24" s="116">
        <v>0</v>
      </c>
      <c r="E24" s="116">
        <v>0</v>
      </c>
    </row>
    <row r="25" spans="1:7" s="1" customFormat="1" ht="19.5" customHeight="1" x14ac:dyDescent="0.2">
      <c r="A25" s="312">
        <f>SUM(A9:A24)</f>
        <v>6931482</v>
      </c>
      <c r="B25" s="134"/>
      <c r="C25" s="13" t="s">
        <v>175</v>
      </c>
      <c r="D25" s="312">
        <f>SUM(D9:D24)</f>
        <v>2407000</v>
      </c>
      <c r="E25" s="312">
        <f>SUM(E9:E24)</f>
        <v>13111901</v>
      </c>
    </row>
    <row r="26" spans="1:7" s="1" customFormat="1" ht="18" customHeight="1" x14ac:dyDescent="0.2">
      <c r="A26" s="111"/>
      <c r="B26" s="36" t="s">
        <v>9</v>
      </c>
      <c r="C26" s="130" t="s">
        <v>178</v>
      </c>
      <c r="D26" s="111"/>
      <c r="E26" s="111"/>
    </row>
    <row r="27" spans="1:7" s="1" customFormat="1" ht="16.5" customHeight="1" x14ac:dyDescent="0.2">
      <c r="A27" s="98">
        <v>49405</v>
      </c>
      <c r="B27" s="36"/>
      <c r="C27" s="132" t="s">
        <v>531</v>
      </c>
      <c r="D27" s="98">
        <v>18000</v>
      </c>
      <c r="E27" s="98">
        <v>12200</v>
      </c>
      <c r="F27" s="135"/>
      <c r="G27" s="135"/>
    </row>
    <row r="28" spans="1:7" s="1" customFormat="1" ht="16.5" customHeight="1" x14ac:dyDescent="0.2">
      <c r="A28" s="98">
        <v>880398</v>
      </c>
      <c r="B28" s="38"/>
      <c r="C28" s="132" t="s">
        <v>103</v>
      </c>
      <c r="D28" s="98">
        <v>290000</v>
      </c>
      <c r="E28" s="98">
        <v>673119</v>
      </c>
    </row>
    <row r="29" spans="1:7" s="1" customFormat="1" ht="16.5" customHeight="1" x14ac:dyDescent="0.2">
      <c r="A29" s="98">
        <v>1090852</v>
      </c>
      <c r="B29" s="38"/>
      <c r="C29" s="132" t="s">
        <v>108</v>
      </c>
      <c r="D29" s="98">
        <v>19000</v>
      </c>
      <c r="E29" s="98">
        <v>863971</v>
      </c>
      <c r="G29" s="135"/>
    </row>
    <row r="30" spans="1:7" s="1" customFormat="1" ht="16.5" customHeight="1" x14ac:dyDescent="0.2">
      <c r="A30" s="98">
        <v>41463</v>
      </c>
      <c r="B30" s="38"/>
      <c r="C30" s="132" t="s">
        <v>118</v>
      </c>
      <c r="D30" s="98">
        <v>14000</v>
      </c>
      <c r="E30" s="98">
        <v>123758</v>
      </c>
    </row>
    <row r="31" spans="1:7" s="1" customFormat="1" ht="16.5" customHeight="1" x14ac:dyDescent="0.2">
      <c r="A31" s="98">
        <v>90670</v>
      </c>
      <c r="B31" s="38"/>
      <c r="C31" s="132" t="s">
        <v>138</v>
      </c>
      <c r="D31" s="98">
        <v>24000</v>
      </c>
      <c r="E31" s="98">
        <v>764652</v>
      </c>
    </row>
    <row r="32" spans="1:7" s="1" customFormat="1" ht="19.5" customHeight="1" x14ac:dyDescent="0.2">
      <c r="A32" s="312">
        <f>SUM(A27:A31)</f>
        <v>2152788</v>
      </c>
      <c r="B32" s="134"/>
      <c r="C32" s="13" t="s">
        <v>181</v>
      </c>
      <c r="D32" s="312">
        <f>SUM(D27:D31)</f>
        <v>365000</v>
      </c>
      <c r="E32" s="312">
        <f>SUM(E27:E31)</f>
        <v>2437700</v>
      </c>
    </row>
    <row r="33" spans="1:7" s="1" customFormat="1" ht="18" customHeight="1" x14ac:dyDescent="0.2">
      <c r="A33" s="111"/>
      <c r="B33" s="36" t="s">
        <v>10</v>
      </c>
      <c r="C33" s="130" t="s">
        <v>185</v>
      </c>
      <c r="D33" s="111"/>
      <c r="E33" s="111"/>
    </row>
    <row r="34" spans="1:7" s="1" customFormat="1" ht="15.75" customHeight="1" x14ac:dyDescent="0.2">
      <c r="A34" s="98">
        <v>1285</v>
      </c>
      <c r="B34" s="146"/>
      <c r="C34" s="132" t="s">
        <v>532</v>
      </c>
      <c r="D34" s="95">
        <v>2000</v>
      </c>
      <c r="E34" s="95">
        <v>1059</v>
      </c>
    </row>
    <row r="35" spans="1:7" s="1" customFormat="1" ht="15.75" customHeight="1" x14ac:dyDescent="0.2">
      <c r="A35" s="116" t="s">
        <v>54</v>
      </c>
      <c r="B35" s="146"/>
      <c r="C35" s="132" t="s">
        <v>186</v>
      </c>
      <c r="D35" s="116">
        <v>0</v>
      </c>
      <c r="E35" s="95">
        <v>141494</v>
      </c>
    </row>
    <row r="36" spans="1:7" s="1" customFormat="1" ht="15.75" customHeight="1" x14ac:dyDescent="0.2">
      <c r="A36" s="98">
        <v>304802</v>
      </c>
      <c r="B36" s="146"/>
      <c r="C36" s="132" t="s">
        <v>187</v>
      </c>
      <c r="D36" s="95">
        <v>167000</v>
      </c>
      <c r="E36" s="95">
        <v>159098</v>
      </c>
      <c r="G36" s="135"/>
    </row>
    <row r="37" spans="1:7" s="1" customFormat="1" ht="15.75" customHeight="1" x14ac:dyDescent="0.2">
      <c r="A37" s="98">
        <v>5805446</v>
      </c>
      <c r="B37" s="38"/>
      <c r="C37" s="136" t="s">
        <v>110</v>
      </c>
      <c r="D37" s="95">
        <v>1583000</v>
      </c>
      <c r="E37" s="95">
        <v>3427593</v>
      </c>
      <c r="G37" s="135"/>
    </row>
    <row r="38" spans="1:7" s="1" customFormat="1" ht="15.75" customHeight="1" x14ac:dyDescent="0.2">
      <c r="A38" s="98">
        <v>6294550</v>
      </c>
      <c r="B38" s="38"/>
      <c r="C38" s="136" t="s">
        <v>123</v>
      </c>
      <c r="D38" s="95">
        <v>2720000</v>
      </c>
      <c r="E38" s="95">
        <v>5639830</v>
      </c>
    </row>
    <row r="39" spans="1:7" s="1" customFormat="1" ht="15.75" customHeight="1" x14ac:dyDescent="0.2">
      <c r="A39" s="98">
        <v>4383</v>
      </c>
      <c r="B39" s="38"/>
      <c r="C39" s="132" t="s">
        <v>127</v>
      </c>
      <c r="D39" s="116">
        <v>0</v>
      </c>
      <c r="E39" s="95">
        <v>38264</v>
      </c>
    </row>
    <row r="40" spans="1:7" s="1" customFormat="1" ht="15.75" customHeight="1" x14ac:dyDescent="0.2">
      <c r="A40" s="98">
        <v>1487209</v>
      </c>
      <c r="B40" s="38"/>
      <c r="C40" s="132" t="s">
        <v>188</v>
      </c>
      <c r="D40" s="95">
        <v>163000</v>
      </c>
      <c r="E40" s="95">
        <v>650355</v>
      </c>
    </row>
    <row r="41" spans="1:7" s="1" customFormat="1" ht="15.75" customHeight="1" x14ac:dyDescent="0.2">
      <c r="A41" s="98">
        <v>83818</v>
      </c>
      <c r="B41" s="38"/>
      <c r="C41" s="132" t="s">
        <v>339</v>
      </c>
      <c r="D41" s="95">
        <v>22000</v>
      </c>
      <c r="E41" s="95">
        <v>91657</v>
      </c>
      <c r="G41" s="135"/>
    </row>
    <row r="42" spans="1:7" s="1" customFormat="1" ht="15.75" customHeight="1" x14ac:dyDescent="0.2">
      <c r="A42" s="98">
        <v>3951</v>
      </c>
      <c r="B42" s="38"/>
      <c r="C42" s="132" t="s">
        <v>340</v>
      </c>
      <c r="D42" s="116">
        <v>0</v>
      </c>
      <c r="E42" s="95">
        <v>9968</v>
      </c>
      <c r="G42" s="135"/>
    </row>
    <row r="43" spans="1:7" s="1" customFormat="1" ht="15.75" customHeight="1" x14ac:dyDescent="0.2">
      <c r="A43" s="98">
        <v>52636</v>
      </c>
      <c r="B43" s="38"/>
      <c r="C43" s="132" t="s">
        <v>321</v>
      </c>
      <c r="D43" s="116">
        <v>0</v>
      </c>
      <c r="E43" s="116">
        <v>0</v>
      </c>
    </row>
    <row r="44" spans="1:7" s="1" customFormat="1" ht="15.75" customHeight="1" x14ac:dyDescent="0.2">
      <c r="A44" s="98">
        <v>246340</v>
      </c>
      <c r="B44" s="38"/>
      <c r="C44" s="132" t="s">
        <v>322</v>
      </c>
      <c r="D44" s="116">
        <v>0</v>
      </c>
      <c r="E44" s="95">
        <v>124392</v>
      </c>
    </row>
    <row r="45" spans="1:7" s="1" customFormat="1" ht="15.75" customHeight="1" x14ac:dyDescent="0.2">
      <c r="A45" s="98">
        <v>12724</v>
      </c>
      <c r="B45" s="38"/>
      <c r="C45" s="132" t="s">
        <v>142</v>
      </c>
      <c r="D45" s="95">
        <v>2000</v>
      </c>
      <c r="E45" s="95">
        <v>820</v>
      </c>
    </row>
    <row r="46" spans="1:7" s="1" customFormat="1" ht="15.75" customHeight="1" x14ac:dyDescent="0.2">
      <c r="A46" s="98">
        <v>1187092</v>
      </c>
      <c r="B46" s="38"/>
      <c r="C46" s="132" t="s">
        <v>533</v>
      </c>
      <c r="D46" s="95">
        <v>836000</v>
      </c>
      <c r="E46" s="95">
        <v>624929</v>
      </c>
      <c r="G46" s="135"/>
    </row>
    <row r="47" spans="1:7" s="1" customFormat="1" ht="17.25" customHeight="1" x14ac:dyDescent="0.2">
      <c r="A47" s="263">
        <f>SUM(A34:A46)</f>
        <v>15484236</v>
      </c>
      <c r="B47" s="134"/>
      <c r="C47" s="12" t="s">
        <v>193</v>
      </c>
      <c r="D47" s="313">
        <f>SUM(D34:D46)</f>
        <v>5495000</v>
      </c>
      <c r="E47" s="117">
        <f>SUM(E34:E46)</f>
        <v>10909459</v>
      </c>
    </row>
    <row r="48" spans="1:7" s="1" customFormat="1" ht="19.5" customHeight="1" x14ac:dyDescent="0.2">
      <c r="A48"/>
      <c r="B48"/>
      <c r="C48" s="76" t="s">
        <v>534</v>
      </c>
      <c r="D48"/>
      <c r="E48"/>
    </row>
    <row r="49" spans="1:5" s="1" customFormat="1" ht="14.25" customHeight="1" x14ac:dyDescent="0.2">
      <c r="A49"/>
      <c r="B49"/>
      <c r="C49"/>
      <c r="D49"/>
      <c r="E49"/>
    </row>
    <row r="50" spans="1:5" s="1" customFormat="1" ht="14.25" customHeight="1" x14ac:dyDescent="0.2">
      <c r="A50"/>
      <c r="B50"/>
      <c r="C50"/>
      <c r="D50"/>
      <c r="E50"/>
    </row>
    <row r="51" spans="1:5" s="1" customFormat="1" ht="14.25" customHeight="1" x14ac:dyDescent="0.2">
      <c r="A51"/>
      <c r="B51"/>
      <c r="C51"/>
      <c r="D51"/>
      <c r="E51"/>
    </row>
    <row r="52" spans="1:5" s="1" customFormat="1" ht="21.75" customHeight="1" x14ac:dyDescent="0.2">
      <c r="A52" s="384" t="s">
        <v>535</v>
      </c>
      <c r="B52" s="384"/>
      <c r="C52" s="384"/>
      <c r="D52" s="384"/>
      <c r="E52" s="384"/>
    </row>
    <row r="53" spans="1:5" s="1" customFormat="1" ht="19.5" customHeight="1" x14ac:dyDescent="0.2">
      <c r="A53" s="81" t="s">
        <v>530</v>
      </c>
      <c r="B53" s="314"/>
      <c r="C53" s="315"/>
      <c r="D53" s="316"/>
      <c r="E53" s="316"/>
    </row>
    <row r="54" spans="1:5" s="1" customFormat="1" ht="19.5" customHeight="1" x14ac:dyDescent="0.2">
      <c r="A54" s="81" t="s">
        <v>281</v>
      </c>
      <c r="B54" s="120"/>
      <c r="C54" s="120"/>
      <c r="D54" s="120"/>
      <c r="E54" s="120"/>
    </row>
    <row r="55" spans="1:5" s="1" customFormat="1" ht="18" customHeight="1" x14ac:dyDescent="0.2">
      <c r="A55" s="83"/>
      <c r="B55" s="121"/>
      <c r="C55" s="83"/>
      <c r="D55" s="83"/>
      <c r="E55" s="139" t="s">
        <v>96</v>
      </c>
    </row>
    <row r="56" spans="1:5" s="1" customFormat="1" ht="18" customHeight="1" x14ac:dyDescent="0.2">
      <c r="A56" s="148" t="s">
        <v>2</v>
      </c>
      <c r="B56" s="122"/>
      <c r="C56" s="123"/>
      <c r="D56" s="309" t="s">
        <v>89</v>
      </c>
      <c r="E56" s="310"/>
    </row>
    <row r="57" spans="1:5" s="1" customFormat="1" ht="18" customHeight="1" x14ac:dyDescent="0.2">
      <c r="A57" s="152" t="s">
        <v>57</v>
      </c>
      <c r="B57" s="41" t="s">
        <v>3</v>
      </c>
      <c r="C57" s="311"/>
      <c r="D57" s="393" t="s">
        <v>4</v>
      </c>
      <c r="E57" s="393" t="s">
        <v>2</v>
      </c>
    </row>
    <row r="58" spans="1:5" s="1" customFormat="1" ht="18" customHeight="1" x14ac:dyDescent="0.2">
      <c r="A58" s="153">
        <v>2009</v>
      </c>
      <c r="B58" s="126"/>
      <c r="C58" s="127"/>
      <c r="D58" s="394"/>
      <c r="E58" s="394"/>
    </row>
    <row r="59" spans="1:5" s="1" customFormat="1" ht="19.5" customHeight="1" x14ac:dyDescent="0.2">
      <c r="A59" s="131"/>
      <c r="B59" s="129" t="s">
        <v>11</v>
      </c>
      <c r="C59" s="130" t="s">
        <v>194</v>
      </c>
      <c r="D59" s="128"/>
      <c r="E59" s="128"/>
    </row>
    <row r="60" spans="1:5" s="1" customFormat="1" ht="19.5" customHeight="1" x14ac:dyDescent="0.2">
      <c r="A60" s="98">
        <v>7363953</v>
      </c>
      <c r="B60" s="38"/>
      <c r="C60" s="132" t="s">
        <v>109</v>
      </c>
      <c r="D60" s="98">
        <v>6800000</v>
      </c>
      <c r="E60" s="98">
        <v>7984680</v>
      </c>
    </row>
    <row r="61" spans="1:5" s="1" customFormat="1" ht="20.25" customHeight="1" x14ac:dyDescent="0.2">
      <c r="A61" s="312">
        <f>SUM(A59:A60)</f>
        <v>7363953</v>
      </c>
      <c r="B61" s="134"/>
      <c r="C61" s="13" t="s">
        <v>195</v>
      </c>
      <c r="D61" s="312">
        <f>SUM(D59:D60)</f>
        <v>6800000</v>
      </c>
      <c r="E61" s="312">
        <f>SUM(E59:E60)</f>
        <v>7984680</v>
      </c>
    </row>
    <row r="62" spans="1:5" s="1" customFormat="1" ht="20.25" customHeight="1" x14ac:dyDescent="0.2">
      <c r="A62" s="111"/>
      <c r="B62" s="36" t="s">
        <v>12</v>
      </c>
      <c r="C62" s="130" t="s">
        <v>196</v>
      </c>
      <c r="D62" s="111"/>
      <c r="E62" s="111"/>
    </row>
    <row r="63" spans="1:5" s="1" customFormat="1" ht="18.75" customHeight="1" x14ac:dyDescent="0.2">
      <c r="A63" s="98">
        <v>372071</v>
      </c>
      <c r="B63" s="38"/>
      <c r="C63" s="132" t="s">
        <v>111</v>
      </c>
      <c r="D63" s="98">
        <v>52000</v>
      </c>
      <c r="E63" s="98">
        <v>161806</v>
      </c>
    </row>
    <row r="64" spans="1:5" s="1" customFormat="1" ht="18.75" customHeight="1" x14ac:dyDescent="0.2">
      <c r="A64" s="98">
        <v>44612</v>
      </c>
      <c r="B64" s="38"/>
      <c r="C64" s="132" t="s">
        <v>121</v>
      </c>
      <c r="D64" s="98">
        <v>7000</v>
      </c>
      <c r="E64" s="98">
        <v>174532</v>
      </c>
    </row>
    <row r="65" spans="1:7" s="1" customFormat="1" ht="18.75" customHeight="1" x14ac:dyDescent="0.2">
      <c r="A65" s="98">
        <v>951073</v>
      </c>
      <c r="B65" s="38"/>
      <c r="C65" s="132" t="s">
        <v>536</v>
      </c>
      <c r="D65" s="98">
        <v>744000</v>
      </c>
      <c r="E65" s="98">
        <v>656207</v>
      </c>
    </row>
    <row r="66" spans="1:7" s="1" customFormat="1" ht="20.25" customHeight="1" x14ac:dyDescent="0.2">
      <c r="A66" s="263">
        <f>SUM(A63:A65)</f>
        <v>1367756</v>
      </c>
      <c r="B66" s="134"/>
      <c r="C66" s="12" t="s">
        <v>199</v>
      </c>
      <c r="D66" s="263">
        <f>SUM(D63:D65)</f>
        <v>803000</v>
      </c>
      <c r="E66" s="263">
        <f>SUM(E63:E65)</f>
        <v>992545</v>
      </c>
    </row>
    <row r="67" spans="1:7" s="1" customFormat="1" ht="20.25" customHeight="1" x14ac:dyDescent="0.2">
      <c r="A67" s="111"/>
      <c r="B67" s="36" t="s">
        <v>17</v>
      </c>
      <c r="C67" s="130" t="s">
        <v>200</v>
      </c>
      <c r="D67" s="111"/>
      <c r="E67" s="111"/>
    </row>
    <row r="68" spans="1:7" s="1" customFormat="1" ht="18" customHeight="1" x14ac:dyDescent="0.2">
      <c r="A68" s="98">
        <v>395559</v>
      </c>
      <c r="B68" s="38"/>
      <c r="C68" s="132" t="s">
        <v>97</v>
      </c>
      <c r="D68" s="98">
        <v>140000</v>
      </c>
      <c r="E68" s="98">
        <v>2915638</v>
      </c>
      <c r="F68" s="135"/>
      <c r="G68" s="135"/>
    </row>
    <row r="69" spans="1:7" s="1" customFormat="1" ht="18" customHeight="1" x14ac:dyDescent="0.2">
      <c r="A69" s="98">
        <v>725243</v>
      </c>
      <c r="B69" s="38"/>
      <c r="C69" s="132" t="s">
        <v>537</v>
      </c>
      <c r="D69" s="98">
        <v>745000</v>
      </c>
      <c r="E69" s="98">
        <v>739742</v>
      </c>
    </row>
    <row r="70" spans="1:7" s="1" customFormat="1" ht="18" customHeight="1" x14ac:dyDescent="0.2">
      <c r="A70" s="98">
        <v>1599258</v>
      </c>
      <c r="B70" s="38"/>
      <c r="C70" s="132" t="s">
        <v>538</v>
      </c>
      <c r="D70" s="98">
        <v>617000</v>
      </c>
      <c r="E70" s="98">
        <v>1994295</v>
      </c>
      <c r="F70" s="135"/>
      <c r="G70" s="135"/>
    </row>
    <row r="71" spans="1:7" s="1" customFormat="1" ht="18" customHeight="1" x14ac:dyDescent="0.2">
      <c r="A71" s="98">
        <v>37144</v>
      </c>
      <c r="B71" s="38"/>
      <c r="C71" s="132" t="s">
        <v>356</v>
      </c>
      <c r="D71" s="98">
        <v>40000</v>
      </c>
      <c r="E71" s="98">
        <v>41397</v>
      </c>
      <c r="F71" s="135"/>
      <c r="G71" s="135"/>
    </row>
    <row r="72" spans="1:7" s="1" customFormat="1" ht="18" customHeight="1" x14ac:dyDescent="0.2">
      <c r="A72" s="98">
        <v>1716860</v>
      </c>
      <c r="B72" s="142"/>
      <c r="C72" s="132" t="s">
        <v>117</v>
      </c>
      <c r="D72" s="98">
        <v>584000</v>
      </c>
      <c r="E72" s="98">
        <v>1708981</v>
      </c>
    </row>
    <row r="73" spans="1:7" s="1" customFormat="1" ht="18" customHeight="1" x14ac:dyDescent="0.2">
      <c r="A73" s="98">
        <v>9898</v>
      </c>
      <c r="B73" s="142"/>
      <c r="C73" s="132" t="s">
        <v>205</v>
      </c>
      <c r="D73" s="98">
        <v>3000</v>
      </c>
      <c r="E73" s="98">
        <v>66380</v>
      </c>
    </row>
    <row r="74" spans="1:7" s="1" customFormat="1" ht="18" customHeight="1" x14ac:dyDescent="0.2">
      <c r="A74" s="98">
        <v>817965</v>
      </c>
      <c r="B74" s="142"/>
      <c r="C74" s="132" t="s">
        <v>539</v>
      </c>
      <c r="D74" s="98">
        <v>127000</v>
      </c>
      <c r="E74" s="98">
        <v>414029</v>
      </c>
    </row>
    <row r="75" spans="1:7" s="1" customFormat="1" ht="18" customHeight="1" x14ac:dyDescent="0.2">
      <c r="A75" s="98">
        <v>2105574</v>
      </c>
      <c r="B75" s="142"/>
      <c r="C75" s="132" t="s">
        <v>206</v>
      </c>
      <c r="D75" s="98">
        <v>750000</v>
      </c>
      <c r="E75" s="98">
        <v>1626333</v>
      </c>
    </row>
    <row r="76" spans="1:7" s="1" customFormat="1" ht="20.25" customHeight="1" x14ac:dyDescent="0.2">
      <c r="A76" s="312">
        <f>SUM(A68:A75)</f>
        <v>7407501</v>
      </c>
      <c r="B76" s="143"/>
      <c r="C76" s="13" t="s">
        <v>207</v>
      </c>
      <c r="D76" s="312">
        <f>SUM(D68:D75)</f>
        <v>3006000</v>
      </c>
      <c r="E76" s="312">
        <f>SUM(E68:E75)</f>
        <v>9506795</v>
      </c>
    </row>
    <row r="77" spans="1:7" s="1" customFormat="1" ht="19.5" customHeight="1" x14ac:dyDescent="0.2">
      <c r="A77" s="111"/>
      <c r="B77" s="36" t="s">
        <v>62</v>
      </c>
      <c r="C77" s="317" t="s">
        <v>540</v>
      </c>
      <c r="D77" s="111"/>
      <c r="E77" s="111"/>
    </row>
    <row r="78" spans="1:7" s="1" customFormat="1" ht="18" customHeight="1" x14ac:dyDescent="0.2">
      <c r="A78" s="98">
        <v>46222</v>
      </c>
      <c r="B78" s="36"/>
      <c r="C78" s="132" t="s">
        <v>541</v>
      </c>
      <c r="D78" s="98">
        <v>32000</v>
      </c>
      <c r="E78" s="98">
        <v>36144</v>
      </c>
    </row>
    <row r="79" spans="1:7" s="1" customFormat="1" ht="18" customHeight="1" x14ac:dyDescent="0.2">
      <c r="A79" s="98">
        <v>176492</v>
      </c>
      <c r="B79" s="38"/>
      <c r="C79" s="132" t="s">
        <v>104</v>
      </c>
      <c r="D79" s="98">
        <v>93000</v>
      </c>
      <c r="E79" s="98">
        <v>644276</v>
      </c>
    </row>
    <row r="80" spans="1:7" s="1" customFormat="1" ht="18" customHeight="1" x14ac:dyDescent="0.2">
      <c r="A80" s="98">
        <v>10307</v>
      </c>
      <c r="B80" s="38"/>
      <c r="C80" s="132" t="s">
        <v>542</v>
      </c>
      <c r="D80" s="98">
        <v>25000</v>
      </c>
      <c r="E80" s="98">
        <v>9982</v>
      </c>
    </row>
    <row r="81" spans="1:5" s="1" customFormat="1" ht="18" customHeight="1" x14ac:dyDescent="0.2">
      <c r="A81" s="98">
        <v>51024</v>
      </c>
      <c r="B81" s="38"/>
      <c r="C81" s="132" t="s">
        <v>211</v>
      </c>
      <c r="D81" s="98">
        <v>10000</v>
      </c>
      <c r="E81" s="98">
        <v>167424</v>
      </c>
    </row>
    <row r="82" spans="1:5" s="1" customFormat="1" ht="18" customHeight="1" x14ac:dyDescent="0.2">
      <c r="A82" s="98">
        <v>135814</v>
      </c>
      <c r="B82" s="38"/>
      <c r="C82" s="132" t="s">
        <v>126</v>
      </c>
      <c r="D82" s="98">
        <v>25000</v>
      </c>
      <c r="E82" s="98">
        <v>263086</v>
      </c>
    </row>
    <row r="83" spans="1:5" s="1" customFormat="1" ht="18" customHeight="1" x14ac:dyDescent="0.2">
      <c r="A83" s="98">
        <v>1358712</v>
      </c>
      <c r="B83" s="38"/>
      <c r="C83" s="132" t="s">
        <v>135</v>
      </c>
      <c r="D83" s="98">
        <v>310000</v>
      </c>
      <c r="E83" s="98">
        <v>606143</v>
      </c>
    </row>
    <row r="84" spans="1:5" s="1" customFormat="1" ht="18" customHeight="1" x14ac:dyDescent="0.2">
      <c r="A84" s="98">
        <v>176403</v>
      </c>
      <c r="B84" s="38"/>
      <c r="C84" s="132" t="s">
        <v>140</v>
      </c>
      <c r="D84" s="98">
        <v>60000</v>
      </c>
      <c r="E84" s="98">
        <v>173124</v>
      </c>
    </row>
    <row r="85" spans="1:5" s="1" customFormat="1" ht="19.5" customHeight="1" x14ac:dyDescent="0.2">
      <c r="A85" s="312">
        <f>SUM(A78:A84)</f>
        <v>1954974</v>
      </c>
      <c r="B85" s="134"/>
      <c r="C85" s="13" t="s">
        <v>212</v>
      </c>
      <c r="D85" s="312">
        <f>SUM(D78:D84)</f>
        <v>555000</v>
      </c>
      <c r="E85" s="312">
        <f>SUM(E78:E84)</f>
        <v>1900179</v>
      </c>
    </row>
    <row r="86" spans="1:5" s="1" customFormat="1" ht="19.5" customHeight="1" x14ac:dyDescent="0.2">
      <c r="A86" s="111"/>
      <c r="B86" s="36" t="s">
        <v>18</v>
      </c>
      <c r="C86" s="130" t="s">
        <v>213</v>
      </c>
      <c r="D86" s="111"/>
      <c r="E86" s="111"/>
    </row>
    <row r="87" spans="1:5" s="1" customFormat="1" ht="19.5" customHeight="1" x14ac:dyDescent="0.2">
      <c r="A87" s="98">
        <v>116963</v>
      </c>
      <c r="B87" s="38"/>
      <c r="C87" s="132" t="s">
        <v>106</v>
      </c>
      <c r="D87" s="98">
        <v>32000</v>
      </c>
      <c r="E87" s="98">
        <v>183134</v>
      </c>
    </row>
    <row r="88" spans="1:5" s="1" customFormat="1" ht="19.5" customHeight="1" x14ac:dyDescent="0.2">
      <c r="A88" s="263">
        <f>SUM(A87:A87)</f>
        <v>116963</v>
      </c>
      <c r="B88" s="134"/>
      <c r="C88" s="12" t="s">
        <v>215</v>
      </c>
      <c r="D88" s="263">
        <f>SUM(D87:D87)</f>
        <v>32000</v>
      </c>
      <c r="E88" s="263">
        <f>SUM(E87:E87)</f>
        <v>183134</v>
      </c>
    </row>
    <row r="89" spans="1:5" s="1" customFormat="1" ht="20.25" customHeight="1" x14ac:dyDescent="0.2"/>
    <row r="90" spans="1:5" s="1" customFormat="1" ht="19.5" customHeight="1" x14ac:dyDescent="0.2">
      <c r="C90" s="269" t="s">
        <v>543</v>
      </c>
    </row>
    <row r="91" spans="1:5" s="1" customFormat="1" ht="19.5" customHeight="1" x14ac:dyDescent="0.2">
      <c r="A91"/>
      <c r="B91"/>
      <c r="C91" s="76"/>
      <c r="D91"/>
      <c r="E91"/>
    </row>
    <row r="92" spans="1:5" s="1" customFormat="1" ht="19.5" customHeight="1" x14ac:dyDescent="0.2">
      <c r="A92"/>
      <c r="B92"/>
      <c r="C92"/>
      <c r="D92"/>
      <c r="E92"/>
    </row>
    <row r="93" spans="1:5" s="1" customFormat="1" ht="18" customHeight="1" x14ac:dyDescent="0.2">
      <c r="A93"/>
      <c r="B93"/>
      <c r="C93"/>
      <c r="D93"/>
      <c r="E93"/>
    </row>
    <row r="94" spans="1:5" s="1" customFormat="1" ht="19.5" customHeight="1" x14ac:dyDescent="0.2">
      <c r="A94" s="295"/>
      <c r="B94" s="34"/>
      <c r="C94" s="318"/>
      <c r="D94" s="295"/>
      <c r="E94" s="295"/>
    </row>
    <row r="95" spans="1:5" s="1" customFormat="1" ht="19.5" customHeight="1" x14ac:dyDescent="0.2">
      <c r="A95" s="384" t="s">
        <v>535</v>
      </c>
      <c r="B95" s="384"/>
      <c r="C95" s="384"/>
      <c r="D95" s="384"/>
      <c r="E95" s="384"/>
    </row>
    <row r="96" spans="1:5" s="1" customFormat="1" ht="19.5" customHeight="1" x14ac:dyDescent="0.2">
      <c r="A96" s="81" t="s">
        <v>530</v>
      </c>
      <c r="B96" s="314"/>
      <c r="C96" s="315"/>
      <c r="D96" s="316"/>
      <c r="E96" s="316"/>
    </row>
    <row r="97" spans="1:7" s="1" customFormat="1" ht="19.5" customHeight="1" x14ac:dyDescent="0.2">
      <c r="A97" s="81" t="s">
        <v>281</v>
      </c>
      <c r="B97" s="120"/>
      <c r="C97" s="120"/>
      <c r="D97" s="120"/>
      <c r="E97" s="120"/>
    </row>
    <row r="98" spans="1:7" s="1" customFormat="1" ht="19.5" customHeight="1" x14ac:dyDescent="0.2">
      <c r="A98" s="83"/>
      <c r="B98" s="121"/>
      <c r="C98" s="83"/>
      <c r="D98" s="83"/>
      <c r="E98" s="139" t="s">
        <v>96</v>
      </c>
    </row>
    <row r="99" spans="1:7" s="1" customFormat="1" ht="18" customHeight="1" x14ac:dyDescent="0.2">
      <c r="A99" s="148" t="s">
        <v>2</v>
      </c>
      <c r="B99" s="122"/>
      <c r="C99" s="123"/>
      <c r="D99" s="309" t="s">
        <v>89</v>
      </c>
      <c r="E99" s="310"/>
    </row>
    <row r="100" spans="1:7" s="1" customFormat="1" ht="18" customHeight="1" x14ac:dyDescent="0.2">
      <c r="A100" s="152" t="s">
        <v>57</v>
      </c>
      <c r="B100" s="41" t="s">
        <v>3</v>
      </c>
      <c r="C100" s="125"/>
      <c r="D100" s="393" t="s">
        <v>4</v>
      </c>
      <c r="E100" s="393" t="s">
        <v>2</v>
      </c>
    </row>
    <row r="101" spans="1:7" s="1" customFormat="1" ht="18" customHeight="1" x14ac:dyDescent="0.2">
      <c r="A101" s="153">
        <v>2009</v>
      </c>
      <c r="B101" s="126"/>
      <c r="C101" s="121"/>
      <c r="D101" s="394"/>
      <c r="E101" s="394"/>
    </row>
    <row r="102" spans="1:7" s="1" customFormat="1" ht="18" customHeight="1" x14ac:dyDescent="0.2">
      <c r="A102" s="111"/>
      <c r="B102" s="129" t="s">
        <v>20</v>
      </c>
      <c r="C102" s="130" t="s">
        <v>216</v>
      </c>
      <c r="D102" s="147"/>
      <c r="E102" s="147"/>
    </row>
    <row r="103" spans="1:7" s="1" customFormat="1" ht="18" customHeight="1" x14ac:dyDescent="0.2">
      <c r="A103" s="98">
        <v>1167351</v>
      </c>
      <c r="B103" s="38"/>
      <c r="C103" s="132" t="s">
        <v>217</v>
      </c>
      <c r="D103" s="98">
        <v>145000</v>
      </c>
      <c r="E103" s="98">
        <v>338821</v>
      </c>
    </row>
    <row r="104" spans="1:7" s="1" customFormat="1" ht="18" customHeight="1" x14ac:dyDescent="0.2">
      <c r="A104" s="98">
        <v>140125</v>
      </c>
      <c r="B104" s="38"/>
      <c r="C104" s="132" t="s">
        <v>218</v>
      </c>
      <c r="D104" s="98">
        <v>31000</v>
      </c>
      <c r="E104" s="98">
        <v>404074</v>
      </c>
    </row>
    <row r="105" spans="1:7" s="1" customFormat="1" ht="18" customHeight="1" x14ac:dyDescent="0.2">
      <c r="A105" s="263">
        <f>SUM(A103:A104)</f>
        <v>1307476</v>
      </c>
      <c r="B105" s="134"/>
      <c r="C105" s="12" t="s">
        <v>219</v>
      </c>
      <c r="D105" s="263">
        <f>SUM(D103:D104)</f>
        <v>176000</v>
      </c>
      <c r="E105" s="263">
        <f>SUM(E103:E104)</f>
        <v>742895</v>
      </c>
    </row>
    <row r="106" spans="1:7" s="1" customFormat="1" ht="20.25" customHeight="1" x14ac:dyDescent="0.2">
      <c r="A106" s="275"/>
      <c r="B106" s="36" t="s">
        <v>24</v>
      </c>
      <c r="C106" s="319" t="s">
        <v>220</v>
      </c>
      <c r="D106" s="275"/>
      <c r="E106" s="275"/>
    </row>
    <row r="107" spans="1:7" s="1" customFormat="1" ht="20.25" customHeight="1" x14ac:dyDescent="0.2">
      <c r="A107" s="98">
        <v>362786</v>
      </c>
      <c r="B107" s="36"/>
      <c r="C107" s="132" t="s">
        <v>221</v>
      </c>
      <c r="D107" s="98">
        <v>256000</v>
      </c>
      <c r="E107" s="98">
        <v>439589</v>
      </c>
      <c r="F107" s="135"/>
      <c r="G107" s="135"/>
    </row>
    <row r="108" spans="1:7" s="1" customFormat="1" ht="20.25" customHeight="1" x14ac:dyDescent="0.2">
      <c r="A108" s="266">
        <v>22209</v>
      </c>
      <c r="B108" s="36"/>
      <c r="C108" s="132" t="s">
        <v>222</v>
      </c>
      <c r="D108" s="320">
        <v>18000</v>
      </c>
      <c r="E108" s="266">
        <v>33758</v>
      </c>
      <c r="G108" s="135"/>
    </row>
    <row r="109" spans="1:7" s="1" customFormat="1" ht="20.25" customHeight="1" x14ac:dyDescent="0.2">
      <c r="A109" s="98">
        <f>A107+A108</f>
        <v>384995</v>
      </c>
      <c r="B109" s="134"/>
      <c r="C109" s="12" t="s">
        <v>225</v>
      </c>
      <c r="D109" s="98">
        <f>D107+D108</f>
        <v>274000</v>
      </c>
      <c r="E109" s="98">
        <f>E107+E108</f>
        <v>473347</v>
      </c>
    </row>
    <row r="110" spans="1:7" s="1" customFormat="1" ht="20.25" customHeight="1" x14ac:dyDescent="0.2">
      <c r="A110" s="111"/>
      <c r="B110" s="36" t="s">
        <v>26</v>
      </c>
      <c r="C110" s="130" t="s">
        <v>226</v>
      </c>
      <c r="D110" s="111"/>
      <c r="E110" s="111"/>
    </row>
    <row r="111" spans="1:7" s="1" customFormat="1" ht="19.5" customHeight="1" x14ac:dyDescent="0.2">
      <c r="A111" s="98">
        <v>111522</v>
      </c>
      <c r="B111" s="38"/>
      <c r="C111" s="132" t="s">
        <v>105</v>
      </c>
      <c r="D111" s="98">
        <v>17000</v>
      </c>
      <c r="E111" s="98">
        <v>188239</v>
      </c>
    </row>
    <row r="112" spans="1:7" s="1" customFormat="1" ht="19.5" customHeight="1" x14ac:dyDescent="0.2">
      <c r="A112" s="98">
        <v>62724</v>
      </c>
      <c r="B112" s="38"/>
      <c r="C112" s="132" t="s">
        <v>544</v>
      </c>
      <c r="D112" s="98">
        <v>70000</v>
      </c>
      <c r="E112" s="98">
        <v>54956</v>
      </c>
    </row>
    <row r="113" spans="1:5" s="1" customFormat="1" ht="19.5" customHeight="1" x14ac:dyDescent="0.2">
      <c r="A113" s="98">
        <v>98850</v>
      </c>
      <c r="B113" s="38"/>
      <c r="C113" s="132" t="s">
        <v>327</v>
      </c>
      <c r="D113" s="116">
        <v>0</v>
      </c>
      <c r="E113" s="98">
        <v>22635</v>
      </c>
    </row>
    <row r="114" spans="1:5" s="1" customFormat="1" ht="23.25" customHeight="1" x14ac:dyDescent="0.2">
      <c r="A114" s="312">
        <f>SUM(A111:A113)</f>
        <v>273096</v>
      </c>
      <c r="B114" s="70"/>
      <c r="C114" s="13" t="s">
        <v>228</v>
      </c>
      <c r="D114" s="312">
        <f>SUM(D111:D113)</f>
        <v>87000</v>
      </c>
      <c r="E114" s="312">
        <f>SUM(E111:E113)</f>
        <v>265830</v>
      </c>
    </row>
    <row r="115" spans="1:5" s="1" customFormat="1" ht="23.25" customHeight="1" x14ac:dyDescent="0.2">
      <c r="A115" s="263">
        <f>SUM(A25+A32+A47+A61+A66+A76+A85+A88+A105+A109+A114)</f>
        <v>44745220</v>
      </c>
      <c r="B115" s="134"/>
      <c r="C115" s="321" t="s">
        <v>159</v>
      </c>
      <c r="D115" s="263">
        <f>SUM(D25+D32+D47+D61+D66+D76+D85+D88+D105+D109+D114)</f>
        <v>20000000</v>
      </c>
      <c r="E115" s="263">
        <f>SUM(E25+E32+E47+E61+E66+E76+E85+E88+E105+E109+E114)</f>
        <v>48508465</v>
      </c>
    </row>
    <row r="116" spans="1:5" s="1" customFormat="1" ht="21.75" customHeight="1" x14ac:dyDescent="0.2">
      <c r="A116" s="406"/>
      <c r="B116" s="406"/>
      <c r="C116" s="406"/>
      <c r="D116" s="406"/>
      <c r="E116" s="406"/>
    </row>
    <row r="117" spans="1:5" ht="18" customHeight="1" x14ac:dyDescent="0.2">
      <c r="A117" s="386"/>
      <c r="B117" s="386"/>
      <c r="C117" s="386"/>
      <c r="D117" s="386"/>
      <c r="E117" s="386"/>
    </row>
    <row r="118" spans="1:5" ht="18" customHeight="1" x14ac:dyDescent="0.2">
      <c r="A118" s="386"/>
      <c r="B118" s="386"/>
      <c r="C118" s="386"/>
      <c r="D118" s="386"/>
      <c r="E118" s="386"/>
    </row>
    <row r="119" spans="1:5" ht="18" customHeight="1" x14ac:dyDescent="0.2">
      <c r="A119" s="386"/>
      <c r="B119" s="386"/>
      <c r="C119" s="386"/>
      <c r="D119" s="386"/>
      <c r="E119" s="386"/>
    </row>
    <row r="121" spans="1:5" s="1" customFormat="1" ht="19.5" customHeight="1" x14ac:dyDescent="0.2">
      <c r="A121"/>
      <c r="B121"/>
      <c r="C121" s="76" t="s">
        <v>545</v>
      </c>
      <c r="D121"/>
      <c r="E121"/>
    </row>
    <row r="146" ht="8.25" customHeight="1" x14ac:dyDescent="0.2"/>
  </sheetData>
  <mergeCells count="13">
    <mergeCell ref="A1:E1"/>
    <mergeCell ref="D6:D7"/>
    <mergeCell ref="E6:E7"/>
    <mergeCell ref="A52:E52"/>
    <mergeCell ref="D57:D58"/>
    <mergeCell ref="E57:E58"/>
    <mergeCell ref="A119:E119"/>
    <mergeCell ref="A95:E95"/>
    <mergeCell ref="D100:D101"/>
    <mergeCell ref="E100:E101"/>
    <mergeCell ref="A116:E116"/>
    <mergeCell ref="A117:E117"/>
    <mergeCell ref="A118:E11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rightToLeft="1" topLeftCell="A13" workbookViewId="0">
      <selection activeCell="D17" sqref="D17"/>
    </sheetView>
  </sheetViews>
  <sheetFormatPr defaultRowHeight="12.75" x14ac:dyDescent="0.2"/>
  <cols>
    <col min="1" max="1" width="13.5703125" bestFit="1" customWidth="1"/>
    <col min="2" max="2" width="29.7109375" bestFit="1" customWidth="1"/>
    <col min="3" max="3" width="14.140625" bestFit="1" customWidth="1"/>
    <col min="4" max="4" width="13.7109375" bestFit="1" customWidth="1"/>
  </cols>
  <sheetData>
    <row r="1" spans="1:4" ht="23.25" x14ac:dyDescent="0.6">
      <c r="A1" s="409" t="s">
        <v>546</v>
      </c>
      <c r="B1" s="409"/>
      <c r="C1" s="409"/>
      <c r="D1" s="409"/>
    </row>
    <row r="2" spans="1:4" ht="26.25" x14ac:dyDescent="0.65">
      <c r="A2" s="178" t="s">
        <v>547</v>
      </c>
      <c r="B2" s="180"/>
      <c r="C2" s="180"/>
      <c r="D2" s="180"/>
    </row>
    <row r="3" spans="1:4" ht="26.25" x14ac:dyDescent="0.65">
      <c r="A3" s="178" t="s">
        <v>293</v>
      </c>
      <c r="B3" s="180"/>
      <c r="C3" s="180"/>
      <c r="D3" s="180"/>
    </row>
    <row r="4" spans="1:4" ht="23.25" x14ac:dyDescent="0.6">
      <c r="A4" s="322"/>
      <c r="B4" s="322"/>
      <c r="C4" s="322"/>
      <c r="D4" s="323" t="s">
        <v>96</v>
      </c>
    </row>
    <row r="5" spans="1:4" ht="23.25" x14ac:dyDescent="0.6">
      <c r="A5" s="324" t="s">
        <v>169</v>
      </c>
      <c r="B5" s="325"/>
      <c r="C5" s="326" t="s">
        <v>89</v>
      </c>
      <c r="D5" s="188"/>
    </row>
    <row r="6" spans="1:4" ht="26.25" x14ac:dyDescent="0.65">
      <c r="A6" s="327" t="s">
        <v>57</v>
      </c>
      <c r="B6" s="328" t="s">
        <v>3</v>
      </c>
      <c r="C6" s="393" t="s">
        <v>4</v>
      </c>
      <c r="D6" s="393" t="s">
        <v>2</v>
      </c>
    </row>
    <row r="7" spans="1:4" ht="23.25" x14ac:dyDescent="0.6">
      <c r="A7" s="329">
        <v>2009</v>
      </c>
      <c r="B7" s="330"/>
      <c r="C7" s="394"/>
      <c r="D7" s="394"/>
    </row>
    <row r="8" spans="1:4" ht="23.25" x14ac:dyDescent="0.6">
      <c r="A8" s="331"/>
      <c r="B8" s="332" t="s">
        <v>548</v>
      </c>
      <c r="C8" s="333"/>
      <c r="D8" s="331"/>
    </row>
    <row r="9" spans="1:4" ht="23.25" x14ac:dyDescent="0.2">
      <c r="A9" s="334"/>
      <c r="B9" s="284" t="s">
        <v>549</v>
      </c>
      <c r="C9" s="274"/>
      <c r="D9" s="275"/>
    </row>
    <row r="10" spans="1:4" ht="23.25" x14ac:dyDescent="0.2">
      <c r="A10" s="98">
        <v>8955561</v>
      </c>
      <c r="B10" s="65" t="s">
        <v>550</v>
      </c>
      <c r="C10" s="112">
        <v>4541362</v>
      </c>
      <c r="D10" s="98">
        <v>8439023</v>
      </c>
    </row>
    <row r="11" spans="1:4" ht="23.25" x14ac:dyDescent="0.2">
      <c r="A11" s="98">
        <v>4047456</v>
      </c>
      <c r="B11" s="335" t="s">
        <v>551</v>
      </c>
      <c r="C11" s="112">
        <v>3203085</v>
      </c>
      <c r="D11" s="98">
        <v>3027349</v>
      </c>
    </row>
    <row r="12" spans="1:4" ht="23.25" x14ac:dyDescent="0.2">
      <c r="A12" s="98">
        <v>5121821</v>
      </c>
      <c r="B12" s="65" t="s">
        <v>552</v>
      </c>
      <c r="C12" s="112">
        <v>1106008</v>
      </c>
      <c r="D12" s="98">
        <v>2533278</v>
      </c>
    </row>
    <row r="13" spans="1:4" ht="23.25" x14ac:dyDescent="0.2">
      <c r="A13" s="98">
        <v>3787699</v>
      </c>
      <c r="B13" s="65" t="s">
        <v>553</v>
      </c>
      <c r="C13" s="112">
        <v>3309867</v>
      </c>
      <c r="D13" s="98">
        <v>3448800</v>
      </c>
    </row>
    <row r="14" spans="1:4" ht="23.25" x14ac:dyDescent="0.6">
      <c r="A14" s="336">
        <f>SUM(A10:A13)</f>
        <v>21912537</v>
      </c>
      <c r="B14" s="238" t="s">
        <v>554</v>
      </c>
      <c r="C14" s="337">
        <f>SUM(C10:C13)</f>
        <v>12160322</v>
      </c>
      <c r="D14" s="336">
        <f>SUM(D10:D13)</f>
        <v>17448450</v>
      </c>
    </row>
    <row r="15" spans="1:4" ht="23.25" x14ac:dyDescent="0.6">
      <c r="A15" s="338"/>
      <c r="B15" s="332" t="s">
        <v>555</v>
      </c>
      <c r="C15" s="339"/>
      <c r="D15" s="338"/>
    </row>
    <row r="16" spans="1:4" ht="23.25" x14ac:dyDescent="0.6">
      <c r="A16" s="340">
        <v>9742093</v>
      </c>
      <c r="B16" s="236" t="s">
        <v>556</v>
      </c>
      <c r="C16" s="341">
        <v>2012042</v>
      </c>
      <c r="D16" s="340">
        <v>18910332</v>
      </c>
    </row>
    <row r="17" spans="1:4" ht="23.25" x14ac:dyDescent="0.6">
      <c r="A17" s="340">
        <v>32963</v>
      </c>
      <c r="B17" s="236" t="s">
        <v>557</v>
      </c>
      <c r="C17" s="341">
        <v>35997</v>
      </c>
      <c r="D17" s="340">
        <v>114209</v>
      </c>
    </row>
    <row r="18" spans="1:4" ht="23.25" x14ac:dyDescent="0.6">
      <c r="A18" s="342">
        <f>SUM(A16:A17)</f>
        <v>9775056</v>
      </c>
      <c r="B18" s="232" t="s">
        <v>558</v>
      </c>
      <c r="C18" s="343">
        <f>SUM(C16:C17)</f>
        <v>2048039</v>
      </c>
      <c r="D18" s="342">
        <f>SUM(D16:D17)</f>
        <v>19024541</v>
      </c>
    </row>
    <row r="19" spans="1:4" ht="23.25" x14ac:dyDescent="0.2">
      <c r="A19" s="98"/>
      <c r="B19" s="284" t="s">
        <v>559</v>
      </c>
      <c r="C19" s="112"/>
      <c r="D19" s="98"/>
    </row>
    <row r="20" spans="1:4" ht="23.25" x14ac:dyDescent="0.2">
      <c r="A20" s="98">
        <v>1481592</v>
      </c>
      <c r="B20" s="65" t="s">
        <v>560</v>
      </c>
      <c r="C20" s="112">
        <v>826856</v>
      </c>
      <c r="D20" s="98">
        <v>1244649</v>
      </c>
    </row>
    <row r="21" spans="1:4" ht="23.25" x14ac:dyDescent="0.2">
      <c r="A21" s="98">
        <v>8523964</v>
      </c>
      <c r="B21" s="65" t="s">
        <v>561</v>
      </c>
      <c r="C21" s="112">
        <v>3925568</v>
      </c>
      <c r="D21" s="98">
        <v>8395804</v>
      </c>
    </row>
    <row r="22" spans="1:4" ht="23.25" x14ac:dyDescent="0.6">
      <c r="A22" s="336">
        <f>SUM(A20:A21)</f>
        <v>10005556</v>
      </c>
      <c r="B22" s="232" t="s">
        <v>562</v>
      </c>
      <c r="C22" s="337">
        <f>SUM(C20:C21)</f>
        <v>4752424</v>
      </c>
      <c r="D22" s="336">
        <f>SUM(D20:D21)</f>
        <v>9640453</v>
      </c>
    </row>
    <row r="23" spans="1:4" ht="23.25" x14ac:dyDescent="0.2">
      <c r="A23" s="111"/>
      <c r="B23" s="344" t="s">
        <v>563</v>
      </c>
      <c r="C23" s="94"/>
      <c r="D23" s="111"/>
    </row>
    <row r="24" spans="1:4" ht="23.25" x14ac:dyDescent="0.2">
      <c r="A24" s="98">
        <v>3052071</v>
      </c>
      <c r="B24" s="65" t="s">
        <v>564</v>
      </c>
      <c r="C24" s="112">
        <v>1039215</v>
      </c>
      <c r="D24" s="98">
        <v>2395021</v>
      </c>
    </row>
    <row r="25" spans="1:4" ht="23.25" x14ac:dyDescent="0.6">
      <c r="A25" s="336">
        <f>SUM(A24)</f>
        <v>3052071</v>
      </c>
      <c r="B25" s="238" t="s">
        <v>565</v>
      </c>
      <c r="C25" s="337">
        <f>SUM(C24)</f>
        <v>1039215</v>
      </c>
      <c r="D25" s="336">
        <f>SUM(D24)</f>
        <v>2395021</v>
      </c>
    </row>
    <row r="26" spans="1:4" ht="23.25" x14ac:dyDescent="0.6">
      <c r="A26" s="342">
        <f>SUM(A14+A18+A22+A25)</f>
        <v>44745220</v>
      </c>
      <c r="B26" s="232" t="s">
        <v>159</v>
      </c>
      <c r="C26" s="343">
        <f>SUM(C14+C18+C22+C25)</f>
        <v>20000000</v>
      </c>
      <c r="D26" s="342">
        <f>SUM(D14+D18+D22+D25)</f>
        <v>48508465</v>
      </c>
    </row>
  </sheetData>
  <mergeCells count="3">
    <mergeCell ref="A1:D1"/>
    <mergeCell ref="C6:C7"/>
    <mergeCell ref="D6:D7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1"/>
  <sheetViews>
    <sheetView rightToLeft="1" workbookViewId="0">
      <selection activeCell="C9" sqref="C9"/>
    </sheetView>
  </sheetViews>
  <sheetFormatPr defaultRowHeight="12.75" x14ac:dyDescent="0.2"/>
  <cols>
    <col min="1" max="1" width="14.42578125" customWidth="1"/>
    <col min="2" max="2" width="46" customWidth="1"/>
    <col min="3" max="3" width="15.28515625" customWidth="1"/>
    <col min="4" max="4" width="14.42578125" customWidth="1"/>
    <col min="5" max="5" width="12.7109375" bestFit="1" customWidth="1"/>
    <col min="6" max="6" width="13.42578125" bestFit="1" customWidth="1"/>
  </cols>
  <sheetData>
    <row r="2" spans="1:4" s="1" customFormat="1" ht="15" customHeight="1" x14ac:dyDescent="0.2">
      <c r="A2" s="384" t="s">
        <v>566</v>
      </c>
      <c r="B2" s="384"/>
      <c r="C2" s="384"/>
      <c r="D2" s="384"/>
    </row>
    <row r="3" spans="1:4" s="1" customFormat="1" ht="20.25" customHeight="1" x14ac:dyDescent="0.2">
      <c r="A3" s="81" t="s">
        <v>567</v>
      </c>
      <c r="B3" s="82"/>
      <c r="C3" s="82"/>
      <c r="D3" s="82"/>
    </row>
    <row r="4" spans="1:4" s="1" customFormat="1" ht="20.25" customHeight="1" x14ac:dyDescent="0.2">
      <c r="A4" s="81" t="s">
        <v>314</v>
      </c>
      <c r="B4" s="82"/>
      <c r="C4" s="82"/>
      <c r="D4" s="82"/>
    </row>
    <row r="5" spans="1:4" s="1" customFormat="1" ht="15" customHeight="1" x14ac:dyDescent="0.2">
      <c r="A5" s="83"/>
      <c r="B5" s="83"/>
      <c r="C5" s="83"/>
      <c r="D5" s="139" t="s">
        <v>96</v>
      </c>
    </row>
    <row r="6" spans="1:4" s="1" customFormat="1" ht="24" customHeight="1" x14ac:dyDescent="0.2">
      <c r="A6" s="148" t="s">
        <v>2</v>
      </c>
      <c r="B6" s="86"/>
      <c r="C6" s="150" t="s">
        <v>89</v>
      </c>
      <c r="D6" s="50"/>
    </row>
    <row r="7" spans="1:4" s="1" customFormat="1" ht="24" customHeight="1" x14ac:dyDescent="0.2">
      <c r="A7" s="152" t="s">
        <v>57</v>
      </c>
      <c r="B7" s="89" t="s">
        <v>3</v>
      </c>
      <c r="C7" s="393" t="s">
        <v>4</v>
      </c>
      <c r="D7" s="393" t="s">
        <v>2</v>
      </c>
    </row>
    <row r="8" spans="1:4" s="1" customFormat="1" ht="24" customHeight="1" x14ac:dyDescent="0.2">
      <c r="A8" s="153">
        <v>2009</v>
      </c>
      <c r="B8" s="91"/>
      <c r="C8" s="394"/>
      <c r="D8" s="394"/>
    </row>
    <row r="9" spans="1:4" s="1" customFormat="1" ht="21" customHeight="1" x14ac:dyDescent="0.2">
      <c r="A9" s="111">
        <v>153901451</v>
      </c>
      <c r="B9" s="250" t="s">
        <v>97</v>
      </c>
      <c r="C9" s="94">
        <v>563620755</v>
      </c>
      <c r="D9" s="111">
        <v>167252581</v>
      </c>
    </row>
    <row r="10" spans="1:4" s="1" customFormat="1" ht="21" customHeight="1" x14ac:dyDescent="0.2">
      <c r="A10" s="116" t="s">
        <v>54</v>
      </c>
      <c r="B10" s="96" t="s">
        <v>568</v>
      </c>
      <c r="C10" s="112">
        <v>1750000</v>
      </c>
      <c r="D10" s="97" t="s">
        <v>54</v>
      </c>
    </row>
    <row r="11" spans="1:4" s="1" customFormat="1" ht="21" customHeight="1" x14ac:dyDescent="0.2">
      <c r="A11" s="116" t="s">
        <v>54</v>
      </c>
      <c r="B11" s="96" t="s">
        <v>99</v>
      </c>
      <c r="C11" s="112">
        <v>17625</v>
      </c>
      <c r="D11" s="112">
        <v>2463</v>
      </c>
    </row>
    <row r="12" spans="1:4" s="1" customFormat="1" ht="21" customHeight="1" x14ac:dyDescent="0.2">
      <c r="A12" s="98">
        <v>371431</v>
      </c>
      <c r="B12" s="96" t="s">
        <v>173</v>
      </c>
      <c r="C12" s="112">
        <v>1226107</v>
      </c>
      <c r="D12" s="98">
        <v>605742</v>
      </c>
    </row>
    <row r="13" spans="1:4" s="1" customFormat="1" ht="21" customHeight="1" x14ac:dyDescent="0.2">
      <c r="A13" s="98">
        <v>12953</v>
      </c>
      <c r="B13" s="96" t="s">
        <v>100</v>
      </c>
      <c r="C13" s="112">
        <v>6088776</v>
      </c>
      <c r="D13" s="112">
        <v>1756941</v>
      </c>
    </row>
    <row r="14" spans="1:4" s="1" customFormat="1" ht="21" customHeight="1" x14ac:dyDescent="0.2">
      <c r="A14" s="98">
        <v>2353723</v>
      </c>
      <c r="B14" s="96" t="s">
        <v>101</v>
      </c>
      <c r="C14" s="112">
        <v>7282616</v>
      </c>
      <c r="D14" s="98">
        <v>1553268</v>
      </c>
    </row>
    <row r="15" spans="1:4" s="1" customFormat="1" ht="21" customHeight="1" x14ac:dyDescent="0.2">
      <c r="A15" s="98">
        <v>9098753</v>
      </c>
      <c r="B15" s="96" t="s">
        <v>102</v>
      </c>
      <c r="C15" s="112">
        <v>100519562</v>
      </c>
      <c r="D15" s="98">
        <v>41181879</v>
      </c>
    </row>
    <row r="16" spans="1:4" s="1" customFormat="1" ht="21" customHeight="1" x14ac:dyDescent="0.2">
      <c r="A16" s="98">
        <v>3159225</v>
      </c>
      <c r="B16" s="96" t="s">
        <v>103</v>
      </c>
      <c r="C16" s="112">
        <v>9755578</v>
      </c>
      <c r="D16" s="98">
        <v>2555194</v>
      </c>
    </row>
    <row r="17" spans="1:4" s="1" customFormat="1" ht="21" customHeight="1" x14ac:dyDescent="0.2">
      <c r="A17" s="98">
        <v>7466808</v>
      </c>
      <c r="B17" s="96" t="s">
        <v>104</v>
      </c>
      <c r="C17" s="112">
        <v>47252687</v>
      </c>
      <c r="D17" s="98">
        <v>7479547</v>
      </c>
    </row>
    <row r="18" spans="1:4" s="1" customFormat="1" ht="21" customHeight="1" x14ac:dyDescent="0.2">
      <c r="A18" s="98">
        <v>4301293</v>
      </c>
      <c r="B18" s="96" t="s">
        <v>105</v>
      </c>
      <c r="C18" s="112">
        <v>10273186</v>
      </c>
      <c r="D18" s="98">
        <v>4038678</v>
      </c>
    </row>
    <row r="19" spans="1:4" s="1" customFormat="1" ht="21" customHeight="1" x14ac:dyDescent="0.2">
      <c r="A19" s="98">
        <v>134072563</v>
      </c>
      <c r="B19" s="96" t="s">
        <v>106</v>
      </c>
      <c r="C19" s="112">
        <v>302773832</v>
      </c>
      <c r="D19" s="98">
        <v>1329969</v>
      </c>
    </row>
    <row r="20" spans="1:4" s="1" customFormat="1" ht="21" customHeight="1" x14ac:dyDescent="0.2">
      <c r="A20" s="98">
        <v>11434590</v>
      </c>
      <c r="B20" s="96" t="s">
        <v>217</v>
      </c>
      <c r="C20" s="112">
        <v>38804634</v>
      </c>
      <c r="D20" s="98">
        <v>9646535</v>
      </c>
    </row>
    <row r="21" spans="1:4" s="1" customFormat="1" ht="21" customHeight="1" x14ac:dyDescent="0.2">
      <c r="A21" s="98">
        <v>6367732</v>
      </c>
      <c r="B21" s="96" t="s">
        <v>108</v>
      </c>
      <c r="C21" s="112">
        <v>45408865</v>
      </c>
      <c r="D21" s="98">
        <v>9044898</v>
      </c>
    </row>
    <row r="22" spans="1:4" s="1" customFormat="1" ht="21" customHeight="1" x14ac:dyDescent="0.2">
      <c r="A22" s="98">
        <v>30125350</v>
      </c>
      <c r="B22" s="96" t="s">
        <v>109</v>
      </c>
      <c r="C22" s="112">
        <v>197610144</v>
      </c>
      <c r="D22" s="98">
        <v>48779300</v>
      </c>
    </row>
    <row r="23" spans="1:4" s="1" customFormat="1" ht="21" customHeight="1" x14ac:dyDescent="0.2">
      <c r="A23" s="98">
        <v>46039562</v>
      </c>
      <c r="B23" s="96" t="s">
        <v>110</v>
      </c>
      <c r="C23" s="112">
        <v>144951268</v>
      </c>
      <c r="D23" s="98">
        <v>45460743</v>
      </c>
    </row>
    <row r="24" spans="1:4" s="1" customFormat="1" ht="21" customHeight="1" x14ac:dyDescent="0.2">
      <c r="A24" s="98">
        <v>858969</v>
      </c>
      <c r="B24" s="96" t="s">
        <v>349</v>
      </c>
      <c r="C24" s="112">
        <v>10008600</v>
      </c>
      <c r="D24" s="98">
        <v>1115324</v>
      </c>
    </row>
    <row r="25" spans="1:4" s="1" customFormat="1" ht="21" customHeight="1" x14ac:dyDescent="0.2">
      <c r="A25" s="98">
        <v>3488091</v>
      </c>
      <c r="B25" s="96" t="s">
        <v>211</v>
      </c>
      <c r="C25" s="112">
        <v>40148727</v>
      </c>
      <c r="D25" s="98">
        <v>6559141</v>
      </c>
    </row>
    <row r="26" spans="1:4" s="1" customFormat="1" ht="21" customHeight="1" x14ac:dyDescent="0.2">
      <c r="A26" s="98">
        <v>554858277</v>
      </c>
      <c r="B26" s="96" t="s">
        <v>307</v>
      </c>
      <c r="C26" s="112">
        <v>1796300592</v>
      </c>
      <c r="D26" s="98">
        <v>586783444</v>
      </c>
    </row>
    <row r="27" spans="1:4" s="1" customFormat="1" ht="21" customHeight="1" x14ac:dyDescent="0.2">
      <c r="A27" s="98">
        <v>46016784</v>
      </c>
      <c r="B27" s="96" t="s">
        <v>521</v>
      </c>
      <c r="C27" s="112">
        <v>109905241</v>
      </c>
      <c r="D27" s="98">
        <v>42675293</v>
      </c>
    </row>
    <row r="28" spans="1:4" s="1" customFormat="1" ht="21" customHeight="1" x14ac:dyDescent="0.2">
      <c r="A28" s="98">
        <v>108745667</v>
      </c>
      <c r="B28" s="96" t="s">
        <v>115</v>
      </c>
      <c r="C28" s="112">
        <v>234307518</v>
      </c>
      <c r="D28" s="98">
        <v>90877519</v>
      </c>
    </row>
    <row r="29" spans="1:4" s="1" customFormat="1" ht="21" customHeight="1" x14ac:dyDescent="0.2">
      <c r="A29" s="98">
        <v>56393</v>
      </c>
      <c r="B29" s="96" t="s">
        <v>116</v>
      </c>
      <c r="C29" s="112">
        <v>17977</v>
      </c>
      <c r="D29" s="116" t="s">
        <v>54</v>
      </c>
    </row>
    <row r="30" spans="1:4" s="1" customFormat="1" ht="21" customHeight="1" x14ac:dyDescent="0.2">
      <c r="A30" s="98">
        <v>21313344</v>
      </c>
      <c r="B30" s="96" t="s">
        <v>117</v>
      </c>
      <c r="C30" s="112">
        <v>67905980</v>
      </c>
      <c r="D30" s="98">
        <v>22454116</v>
      </c>
    </row>
    <row r="31" spans="1:4" s="1" customFormat="1" ht="21" customHeight="1" x14ac:dyDescent="0.2">
      <c r="A31" s="98">
        <v>71271</v>
      </c>
      <c r="B31" s="96" t="s">
        <v>118</v>
      </c>
      <c r="C31" s="112">
        <v>548447</v>
      </c>
      <c r="D31" s="98">
        <v>91636</v>
      </c>
    </row>
    <row r="32" spans="1:4" s="1" customFormat="1" ht="21" customHeight="1" x14ac:dyDescent="0.2">
      <c r="A32" s="116" t="s">
        <v>54</v>
      </c>
      <c r="B32" s="96" t="s">
        <v>120</v>
      </c>
      <c r="C32" s="112">
        <v>123285</v>
      </c>
      <c r="D32" s="112">
        <v>58150</v>
      </c>
    </row>
    <row r="33" spans="1:6" s="1" customFormat="1" ht="19.5" customHeight="1" x14ac:dyDescent="0.2">
      <c r="A33" s="98">
        <v>599714</v>
      </c>
      <c r="B33" s="96" t="s">
        <v>121</v>
      </c>
      <c r="C33" s="112">
        <v>1250071</v>
      </c>
      <c r="D33" s="98">
        <v>335851</v>
      </c>
    </row>
    <row r="34" spans="1:6" s="1" customFormat="1" ht="19.5" customHeight="1" x14ac:dyDescent="0.2">
      <c r="A34" s="98">
        <v>40295437</v>
      </c>
      <c r="B34" s="65" t="s">
        <v>569</v>
      </c>
      <c r="C34" s="112">
        <v>682555938</v>
      </c>
      <c r="D34" s="98">
        <v>141587572</v>
      </c>
    </row>
    <row r="35" spans="1:6" s="1" customFormat="1" ht="19.5" customHeight="1" x14ac:dyDescent="0.2">
      <c r="A35" s="98">
        <v>8952621</v>
      </c>
      <c r="B35" s="96" t="s">
        <v>123</v>
      </c>
      <c r="C35" s="112">
        <v>34199661</v>
      </c>
      <c r="D35" s="98">
        <v>5051451</v>
      </c>
    </row>
    <row r="36" spans="1:6" s="1" customFormat="1" ht="16.5" customHeight="1" x14ac:dyDescent="0.2">
      <c r="A36" s="98">
        <v>5743226</v>
      </c>
      <c r="B36" s="96" t="s">
        <v>570</v>
      </c>
      <c r="C36" s="112">
        <v>8851934</v>
      </c>
      <c r="D36" s="98">
        <v>5839311</v>
      </c>
      <c r="E36" s="135"/>
      <c r="F36" s="135"/>
    </row>
    <row r="37" spans="1:6" s="1" customFormat="1" ht="16.5" customHeight="1" x14ac:dyDescent="0.2">
      <c r="A37" s="105" t="s">
        <v>54</v>
      </c>
      <c r="B37" s="307" t="s">
        <v>223</v>
      </c>
      <c r="C37" s="268">
        <v>11481009</v>
      </c>
      <c r="D37" s="266">
        <v>842775</v>
      </c>
    </row>
    <row r="38" spans="1:6" s="1" customFormat="1" ht="16.5" customHeight="1" x14ac:dyDescent="0.2">
      <c r="A38"/>
      <c r="B38"/>
      <c r="C38"/>
      <c r="D38"/>
    </row>
    <row r="39" spans="1:6" s="1" customFormat="1" ht="16.5" customHeight="1" x14ac:dyDescent="0.2">
      <c r="A39"/>
      <c r="B39" s="138" t="s">
        <v>571</v>
      </c>
      <c r="C39"/>
      <c r="D39"/>
    </row>
    <row r="40" spans="1:6" s="1" customFormat="1" ht="16.5" customHeight="1" x14ac:dyDescent="0.2">
      <c r="A40"/>
      <c r="C40"/>
      <c r="D40"/>
    </row>
    <row r="41" spans="1:6" s="1" customFormat="1" ht="16.5" customHeight="1" x14ac:dyDescent="0.2">
      <c r="A41"/>
      <c r="B41"/>
      <c r="C41"/>
      <c r="D41"/>
    </row>
    <row r="42" spans="1:6" s="1" customFormat="1" ht="16.5" customHeight="1" x14ac:dyDescent="0.2">
      <c r="A42"/>
      <c r="B42"/>
      <c r="C42"/>
      <c r="D42"/>
    </row>
    <row r="43" spans="1:6" s="1" customFormat="1" ht="16.5" customHeight="1" x14ac:dyDescent="0.2">
      <c r="A43"/>
      <c r="B43"/>
      <c r="C43"/>
      <c r="D43"/>
    </row>
    <row r="44" spans="1:6" s="1" customFormat="1" ht="16.5" customHeight="1" x14ac:dyDescent="0.2">
      <c r="A44"/>
      <c r="B44"/>
      <c r="C44"/>
      <c r="D44"/>
    </row>
    <row r="45" spans="1:6" s="1" customFormat="1" ht="16.5" customHeight="1" x14ac:dyDescent="0.2">
      <c r="A45" s="384" t="s">
        <v>572</v>
      </c>
      <c r="B45" s="384"/>
      <c r="C45" s="384"/>
      <c r="D45" s="384"/>
    </row>
    <row r="46" spans="1:6" s="1" customFormat="1" ht="18" customHeight="1" x14ac:dyDescent="0.2">
      <c r="A46" s="81" t="s">
        <v>567</v>
      </c>
      <c r="B46" s="308"/>
      <c r="C46" s="308"/>
      <c r="D46" s="308"/>
    </row>
    <row r="47" spans="1:6" s="1" customFormat="1" ht="18" customHeight="1" x14ac:dyDescent="0.2">
      <c r="A47" s="81" t="s">
        <v>314</v>
      </c>
      <c r="B47" s="308"/>
      <c r="C47" s="308"/>
      <c r="D47" s="308"/>
    </row>
    <row r="48" spans="1:6" s="1" customFormat="1" ht="15" customHeight="1" x14ac:dyDescent="0.2">
      <c r="A48" s="83"/>
      <c r="B48" s="83"/>
      <c r="C48" s="83"/>
      <c r="D48" s="139" t="s">
        <v>96</v>
      </c>
    </row>
    <row r="49" spans="1:4" s="1" customFormat="1" ht="24" customHeight="1" x14ac:dyDescent="0.2">
      <c r="A49" s="148" t="s">
        <v>2</v>
      </c>
      <c r="B49" s="86"/>
      <c r="C49" s="150" t="s">
        <v>89</v>
      </c>
      <c r="D49" s="50"/>
    </row>
    <row r="50" spans="1:4" s="1" customFormat="1" ht="19.5" customHeight="1" x14ac:dyDescent="0.2">
      <c r="A50" s="152" t="s">
        <v>57</v>
      </c>
      <c r="B50" s="89" t="s">
        <v>3</v>
      </c>
      <c r="C50" s="393" t="s">
        <v>4</v>
      </c>
      <c r="D50" s="393" t="s">
        <v>2</v>
      </c>
    </row>
    <row r="51" spans="1:4" s="1" customFormat="1" ht="19.5" customHeight="1" x14ac:dyDescent="0.2">
      <c r="A51" s="270">
        <v>2009</v>
      </c>
      <c r="B51" s="110"/>
      <c r="C51" s="394"/>
      <c r="D51" s="394"/>
    </row>
    <row r="52" spans="1:4" s="1" customFormat="1" ht="21.75" customHeight="1" x14ac:dyDescent="0.2">
      <c r="A52" s="147" t="s">
        <v>54</v>
      </c>
      <c r="B52" s="96" t="s">
        <v>573</v>
      </c>
      <c r="C52" s="112">
        <v>1815523</v>
      </c>
      <c r="D52" s="112">
        <v>838873</v>
      </c>
    </row>
    <row r="53" spans="1:4" s="1" customFormat="1" ht="21.75" customHeight="1" x14ac:dyDescent="0.2">
      <c r="A53" s="116" t="s">
        <v>54</v>
      </c>
      <c r="B53" s="96" t="s">
        <v>574</v>
      </c>
      <c r="C53" s="112">
        <v>4511</v>
      </c>
      <c r="D53" s="116" t="s">
        <v>54</v>
      </c>
    </row>
    <row r="54" spans="1:4" s="1" customFormat="1" ht="21.75" customHeight="1" x14ac:dyDescent="0.2">
      <c r="A54" s="98">
        <v>43300</v>
      </c>
      <c r="B54" s="96" t="s">
        <v>575</v>
      </c>
      <c r="C54" s="112">
        <v>976650</v>
      </c>
      <c r="D54" s="112">
        <v>79715</v>
      </c>
    </row>
    <row r="55" spans="1:4" s="1" customFormat="1" ht="21.75" customHeight="1" x14ac:dyDescent="0.2">
      <c r="A55" s="98">
        <v>11341092</v>
      </c>
      <c r="B55" s="96" t="s">
        <v>224</v>
      </c>
      <c r="C55" s="112">
        <v>51686684</v>
      </c>
      <c r="D55" s="98">
        <v>18362802</v>
      </c>
    </row>
    <row r="56" spans="1:4" s="1" customFormat="1" ht="21.75" customHeight="1" x14ac:dyDescent="0.2">
      <c r="A56" s="98">
        <v>5449182</v>
      </c>
      <c r="B56" s="96" t="s">
        <v>126</v>
      </c>
      <c r="C56" s="112">
        <v>21431523</v>
      </c>
      <c r="D56" s="98">
        <v>5385715</v>
      </c>
    </row>
    <row r="57" spans="1:4" s="1" customFormat="1" ht="21.75" customHeight="1" x14ac:dyDescent="0.2">
      <c r="A57" s="116" t="s">
        <v>54</v>
      </c>
      <c r="B57" s="96" t="s">
        <v>127</v>
      </c>
      <c r="C57" s="112">
        <v>622</v>
      </c>
      <c r="D57" s="116" t="s">
        <v>54</v>
      </c>
    </row>
    <row r="58" spans="1:4" s="1" customFormat="1" ht="21.75" customHeight="1" x14ac:dyDescent="0.2">
      <c r="A58" s="98">
        <v>25808311</v>
      </c>
      <c r="B58" s="96" t="s">
        <v>188</v>
      </c>
      <c r="C58" s="112">
        <v>75043138</v>
      </c>
      <c r="D58" s="98">
        <v>34334203</v>
      </c>
    </row>
    <row r="59" spans="1:4" s="1" customFormat="1" ht="21.75" customHeight="1" x14ac:dyDescent="0.2">
      <c r="A59" s="98">
        <v>3512061</v>
      </c>
      <c r="B59" s="96" t="s">
        <v>135</v>
      </c>
      <c r="C59" s="112">
        <v>14961650</v>
      </c>
      <c r="D59" s="98">
        <v>3708401</v>
      </c>
    </row>
    <row r="60" spans="1:4" s="1" customFormat="1" ht="21.75" customHeight="1" x14ac:dyDescent="0.2">
      <c r="A60" s="116" t="s">
        <v>54</v>
      </c>
      <c r="B60" s="96" t="s">
        <v>136</v>
      </c>
      <c r="C60" s="112">
        <v>402000</v>
      </c>
      <c r="D60" s="112">
        <v>390000</v>
      </c>
    </row>
    <row r="61" spans="1:4" s="1" customFormat="1" ht="21.75" customHeight="1" x14ac:dyDescent="0.2">
      <c r="A61" s="116" t="s">
        <v>54</v>
      </c>
      <c r="B61" s="96" t="s">
        <v>174</v>
      </c>
      <c r="C61" s="112">
        <v>14624190</v>
      </c>
      <c r="D61" s="112">
        <v>243883</v>
      </c>
    </row>
    <row r="62" spans="1:4" s="1" customFormat="1" ht="21.75" customHeight="1" x14ac:dyDescent="0.2">
      <c r="A62" s="98">
        <v>1066310</v>
      </c>
      <c r="B62" s="96" t="s">
        <v>180</v>
      </c>
      <c r="C62" s="112">
        <v>3919257</v>
      </c>
      <c r="D62" s="112">
        <v>942157</v>
      </c>
    </row>
    <row r="63" spans="1:4" s="1" customFormat="1" ht="21.75" customHeight="1" x14ac:dyDescent="0.2">
      <c r="A63" s="116" t="s">
        <v>54</v>
      </c>
      <c r="B63" s="96" t="s">
        <v>139</v>
      </c>
      <c r="C63" s="112">
        <v>48000</v>
      </c>
      <c r="D63" s="116" t="s">
        <v>54</v>
      </c>
    </row>
    <row r="64" spans="1:4" s="1" customFormat="1" ht="21.75" customHeight="1" x14ac:dyDescent="0.2">
      <c r="A64" s="98">
        <v>297396</v>
      </c>
      <c r="B64" s="96" t="s">
        <v>140</v>
      </c>
      <c r="C64" s="112">
        <v>7759348</v>
      </c>
      <c r="D64" s="112">
        <v>1660649</v>
      </c>
    </row>
    <row r="65" spans="1:6" s="1" customFormat="1" ht="21.75" customHeight="1" x14ac:dyDescent="0.2">
      <c r="A65" s="98">
        <v>182502140</v>
      </c>
      <c r="B65" s="96" t="s">
        <v>320</v>
      </c>
      <c r="C65" s="112">
        <v>505292153</v>
      </c>
      <c r="D65" s="112">
        <v>161946995</v>
      </c>
    </row>
    <row r="66" spans="1:6" s="1" customFormat="1" ht="21.75" customHeight="1" x14ac:dyDescent="0.2">
      <c r="A66" s="98">
        <v>15736943</v>
      </c>
      <c r="B66" s="96" t="s">
        <v>141</v>
      </c>
      <c r="C66" s="112">
        <v>124466798</v>
      </c>
      <c r="D66" s="112">
        <v>26271673</v>
      </c>
    </row>
    <row r="67" spans="1:6" s="1" customFormat="1" ht="21.75" customHeight="1" x14ac:dyDescent="0.2">
      <c r="A67" s="98">
        <v>913686</v>
      </c>
      <c r="B67" s="96" t="s">
        <v>321</v>
      </c>
      <c r="C67" s="112">
        <v>22805948</v>
      </c>
      <c r="D67" s="112">
        <v>1621541</v>
      </c>
    </row>
    <row r="68" spans="1:6" s="1" customFormat="1" ht="21.75" customHeight="1" x14ac:dyDescent="0.2">
      <c r="A68" s="116" t="s">
        <v>54</v>
      </c>
      <c r="B68" s="96" t="s">
        <v>322</v>
      </c>
      <c r="C68" s="112">
        <v>900000</v>
      </c>
      <c r="D68" s="116" t="s">
        <v>54</v>
      </c>
    </row>
    <row r="69" spans="1:6" s="1" customFormat="1" ht="21.75" customHeight="1" x14ac:dyDescent="0.2">
      <c r="A69" s="98">
        <v>27834748</v>
      </c>
      <c r="B69" s="96" t="s">
        <v>143</v>
      </c>
      <c r="C69" s="112">
        <v>68876471</v>
      </c>
      <c r="D69" s="112">
        <v>19757552</v>
      </c>
    </row>
    <row r="70" spans="1:6" s="1" customFormat="1" ht="21.75" customHeight="1" x14ac:dyDescent="0.2">
      <c r="A70" s="98">
        <v>208043</v>
      </c>
      <c r="B70" s="96" t="s">
        <v>144</v>
      </c>
      <c r="C70" s="112">
        <v>816509</v>
      </c>
      <c r="D70" s="112">
        <v>492862</v>
      </c>
    </row>
    <row r="71" spans="1:6" s="1" customFormat="1" ht="21.75" customHeight="1" x14ac:dyDescent="0.2">
      <c r="A71" s="98">
        <v>446349</v>
      </c>
      <c r="B71" s="96" t="s">
        <v>145</v>
      </c>
      <c r="C71" s="112">
        <v>7781116</v>
      </c>
      <c r="D71" s="112">
        <v>1337894</v>
      </c>
    </row>
    <row r="72" spans="1:6" s="1" customFormat="1" ht="21.75" customHeight="1" x14ac:dyDescent="0.2">
      <c r="A72" s="98">
        <v>15607063</v>
      </c>
      <c r="B72" s="96" t="s">
        <v>218</v>
      </c>
      <c r="C72" s="112">
        <v>40971803</v>
      </c>
      <c r="D72" s="112">
        <v>17172462</v>
      </c>
    </row>
    <row r="73" spans="1:6" s="1" customFormat="1" ht="21.75" customHeight="1" x14ac:dyDescent="0.2">
      <c r="A73" s="98">
        <v>86244997</v>
      </c>
      <c r="B73" s="96" t="s">
        <v>206</v>
      </c>
      <c r="C73" s="112">
        <v>302212433</v>
      </c>
      <c r="D73" s="112">
        <v>101046023</v>
      </c>
    </row>
    <row r="74" spans="1:6" s="1" customFormat="1" ht="21.75" customHeight="1" x14ac:dyDescent="0.2">
      <c r="A74" s="98">
        <v>12387794</v>
      </c>
      <c r="B74" s="96" t="s">
        <v>327</v>
      </c>
      <c r="C74" s="112">
        <v>43752111</v>
      </c>
      <c r="D74" s="98">
        <v>6935967</v>
      </c>
    </row>
    <row r="75" spans="1:6" s="1" customFormat="1" ht="21.75" customHeight="1" x14ac:dyDescent="0.2">
      <c r="A75" s="116" t="s">
        <v>54</v>
      </c>
      <c r="B75" s="96" t="s">
        <v>373</v>
      </c>
      <c r="C75" s="112">
        <v>48066137</v>
      </c>
      <c r="D75" s="116" t="s">
        <v>54</v>
      </c>
    </row>
    <row r="76" spans="1:6" s="1" customFormat="1" ht="24" customHeight="1" x14ac:dyDescent="0.2">
      <c r="A76" s="263">
        <f>SUM(A9:A37,A52:A75)</f>
        <v>1589104643</v>
      </c>
      <c r="B76" s="176" t="s">
        <v>527</v>
      </c>
      <c r="C76" s="264">
        <f>SUM(C9:C37,C52:C75)</f>
        <v>5833555190</v>
      </c>
      <c r="D76" s="264">
        <f>SUM(D9:D32,D33:D75)</f>
        <v>1647488688</v>
      </c>
      <c r="E76" s="135"/>
      <c r="F76" s="135"/>
    </row>
    <row r="77" spans="1:6" s="1" customFormat="1" ht="24" customHeight="1" x14ac:dyDescent="0.2">
      <c r="A77" s="105" t="s">
        <v>54</v>
      </c>
      <c r="B77" s="118" t="s">
        <v>576</v>
      </c>
      <c r="C77" s="264">
        <v>950000000</v>
      </c>
      <c r="D77" s="306" t="s">
        <v>54</v>
      </c>
      <c r="F77" s="135"/>
    </row>
    <row r="78" spans="1:6" s="1" customFormat="1" ht="21.75" customHeight="1" x14ac:dyDescent="0.2">
      <c r="A78" s="406"/>
      <c r="B78" s="406"/>
      <c r="C78" s="406"/>
      <c r="D78" s="406"/>
      <c r="E78" s="135"/>
    </row>
    <row r="79" spans="1:6" s="1" customFormat="1" ht="18" customHeight="1" x14ac:dyDescent="0.2">
      <c r="A79" s="386"/>
      <c r="B79" s="386"/>
      <c r="C79" s="386"/>
      <c r="D79" s="386"/>
    </row>
    <row r="80" spans="1:6" s="1" customFormat="1" ht="16.5" customHeight="1" x14ac:dyDescent="0.2">
      <c r="A80"/>
      <c r="B80" s="76" t="s">
        <v>577</v>
      </c>
      <c r="C80"/>
      <c r="D80"/>
    </row>
    <row r="81" spans="1:4" s="1" customFormat="1" ht="18" customHeight="1" x14ac:dyDescent="0.2">
      <c r="A81" s="386"/>
      <c r="B81" s="386"/>
      <c r="C81" s="386"/>
      <c r="D81" s="386"/>
    </row>
    <row r="82" spans="1:4" s="1" customFormat="1" x14ac:dyDescent="0.2"/>
    <row r="83" spans="1:4" s="1" customFormat="1" x14ac:dyDescent="0.2"/>
    <row r="84" spans="1:4" s="1" customFormat="1" x14ac:dyDescent="0.2"/>
    <row r="85" spans="1:4" s="1" customFormat="1" x14ac:dyDescent="0.2"/>
    <row r="86" spans="1:4" s="1" customFormat="1" x14ac:dyDescent="0.2"/>
    <row r="87" spans="1:4" s="1" customFormat="1" x14ac:dyDescent="0.2"/>
    <row r="88" spans="1:4" s="1" customFormat="1" x14ac:dyDescent="0.2"/>
    <row r="90" spans="1:4" s="1" customFormat="1" x14ac:dyDescent="0.2"/>
    <row r="91" spans="1:4" s="1" customFormat="1" x14ac:dyDescent="0.2"/>
    <row r="92" spans="1:4" s="1" customFormat="1" x14ac:dyDescent="0.2"/>
    <row r="93" spans="1:4" s="1" customFormat="1" x14ac:dyDescent="0.2"/>
    <row r="94" spans="1:4" s="1" customFormat="1" x14ac:dyDescent="0.2"/>
    <row r="95" spans="1:4" s="1" customFormat="1" x14ac:dyDescent="0.2"/>
    <row r="96" spans="1:4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</sheetData>
  <mergeCells count="9">
    <mergeCell ref="A78:D78"/>
    <mergeCell ref="A79:D79"/>
    <mergeCell ref="A81:D81"/>
    <mergeCell ref="A2:D2"/>
    <mergeCell ref="C7:C8"/>
    <mergeCell ref="D7:D8"/>
    <mergeCell ref="A45:D45"/>
    <mergeCell ref="C50:C51"/>
    <mergeCell ref="D50:D51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"/>
  <sheetViews>
    <sheetView rightToLeft="1" topLeftCell="A84" workbookViewId="0">
      <selection activeCell="D98" sqref="D98"/>
    </sheetView>
  </sheetViews>
  <sheetFormatPr defaultRowHeight="12.75" x14ac:dyDescent="0.2"/>
  <cols>
    <col min="1" max="1" width="14.28515625" bestFit="1" customWidth="1"/>
    <col min="2" max="2" width="4.5703125" bestFit="1" customWidth="1"/>
    <col min="3" max="3" width="51.5703125" bestFit="1" customWidth="1"/>
    <col min="4" max="4" width="14.85546875" bestFit="1" customWidth="1"/>
    <col min="5" max="5" width="14.28515625" bestFit="1" customWidth="1"/>
    <col min="6" max="6" width="12.7109375" bestFit="1" customWidth="1"/>
    <col min="7" max="7" width="11.7109375" bestFit="1" customWidth="1"/>
  </cols>
  <sheetData>
    <row r="1" spans="1:7" s="1" customFormat="1" ht="23.25" x14ac:dyDescent="0.2">
      <c r="A1" s="384" t="s">
        <v>578</v>
      </c>
      <c r="B1" s="384"/>
      <c r="C1" s="384"/>
      <c r="D1" s="384"/>
      <c r="E1" s="384"/>
    </row>
    <row r="2" spans="1:7" s="1" customFormat="1" ht="20.25" customHeight="1" x14ac:dyDescent="0.2">
      <c r="A2" s="81" t="s">
        <v>579</v>
      </c>
      <c r="B2" s="120"/>
      <c r="C2" s="120"/>
      <c r="D2" s="120"/>
      <c r="E2" s="120"/>
    </row>
    <row r="3" spans="1:7" s="1" customFormat="1" ht="20.25" customHeight="1" x14ac:dyDescent="0.2">
      <c r="A3" s="81" t="s">
        <v>281</v>
      </c>
      <c r="B3" s="120"/>
      <c r="C3" s="120"/>
      <c r="D3" s="120"/>
      <c r="E3" s="120"/>
    </row>
    <row r="4" spans="1:7" s="1" customFormat="1" ht="16.5" customHeight="1" x14ac:dyDescent="0.2">
      <c r="A4" s="83"/>
      <c r="B4" s="121"/>
      <c r="C4" s="83"/>
      <c r="D4" s="83"/>
      <c r="E4" s="139" t="s">
        <v>96</v>
      </c>
    </row>
    <row r="5" spans="1:7" s="1" customFormat="1" ht="20.25" customHeight="1" x14ac:dyDescent="0.2">
      <c r="A5" s="148" t="s">
        <v>2</v>
      </c>
      <c r="B5" s="122"/>
      <c r="C5" s="123"/>
      <c r="D5" s="309" t="s">
        <v>89</v>
      </c>
      <c r="E5" s="310"/>
    </row>
    <row r="6" spans="1:7" s="1" customFormat="1" ht="20.25" customHeight="1" x14ac:dyDescent="0.2">
      <c r="A6" s="152" t="s">
        <v>57</v>
      </c>
      <c r="B6" s="41" t="s">
        <v>3</v>
      </c>
      <c r="C6" s="345"/>
      <c r="D6" s="393" t="s">
        <v>332</v>
      </c>
      <c r="E6" s="393" t="s">
        <v>2</v>
      </c>
    </row>
    <row r="7" spans="1:7" s="1" customFormat="1" ht="20.25" customHeight="1" x14ac:dyDescent="0.2">
      <c r="A7" s="153">
        <v>2009</v>
      </c>
      <c r="B7" s="126"/>
      <c r="C7" s="127"/>
      <c r="D7" s="394"/>
      <c r="E7" s="394"/>
    </row>
    <row r="8" spans="1:7" s="1" customFormat="1" ht="21.75" customHeight="1" x14ac:dyDescent="0.2">
      <c r="A8" s="346"/>
      <c r="B8" s="129" t="s">
        <v>7</v>
      </c>
      <c r="C8" s="130" t="s">
        <v>170</v>
      </c>
      <c r="D8" s="347"/>
      <c r="E8" s="347"/>
    </row>
    <row r="9" spans="1:7" s="1" customFormat="1" ht="18" customHeight="1" x14ac:dyDescent="0.2">
      <c r="A9" s="98">
        <v>12623932</v>
      </c>
      <c r="B9" s="38"/>
      <c r="C9" s="132" t="s">
        <v>97</v>
      </c>
      <c r="D9" s="98">
        <v>149785874</v>
      </c>
      <c r="E9" s="98">
        <v>29079751</v>
      </c>
      <c r="G9" s="135"/>
    </row>
    <row r="10" spans="1:7" s="1" customFormat="1" ht="18" customHeight="1" x14ac:dyDescent="0.2">
      <c r="A10" s="116" t="s">
        <v>54</v>
      </c>
      <c r="B10" s="38"/>
      <c r="C10" s="132" t="s">
        <v>98</v>
      </c>
      <c r="D10" s="98">
        <v>1750000</v>
      </c>
      <c r="E10" s="348">
        <v>0</v>
      </c>
      <c r="G10" s="135"/>
    </row>
    <row r="11" spans="1:7" s="1" customFormat="1" ht="18" customHeight="1" x14ac:dyDescent="0.2">
      <c r="A11" s="116" t="s">
        <v>54</v>
      </c>
      <c r="B11" s="38"/>
      <c r="C11" s="132" t="s">
        <v>99</v>
      </c>
      <c r="D11" s="98">
        <v>17625</v>
      </c>
      <c r="E11" s="98">
        <v>2463</v>
      </c>
    </row>
    <row r="12" spans="1:7" s="1" customFormat="1" ht="18" customHeight="1" x14ac:dyDescent="0.2">
      <c r="A12" s="98">
        <v>371431</v>
      </c>
      <c r="B12" s="38"/>
      <c r="C12" s="132" t="s">
        <v>173</v>
      </c>
      <c r="D12" s="98">
        <v>1226107</v>
      </c>
      <c r="E12" s="98">
        <v>605742</v>
      </c>
    </row>
    <row r="13" spans="1:7" s="1" customFormat="1" ht="18" customHeight="1" x14ac:dyDescent="0.2">
      <c r="A13" s="98">
        <v>12953</v>
      </c>
      <c r="B13" s="38"/>
      <c r="C13" s="132" t="s">
        <v>100</v>
      </c>
      <c r="D13" s="98">
        <v>6088776</v>
      </c>
      <c r="E13" s="98">
        <v>1756941</v>
      </c>
    </row>
    <row r="14" spans="1:7" s="1" customFormat="1" ht="18" customHeight="1" x14ac:dyDescent="0.2">
      <c r="A14" s="98">
        <v>2353723</v>
      </c>
      <c r="B14" s="38"/>
      <c r="C14" s="132" t="s">
        <v>101</v>
      </c>
      <c r="D14" s="98">
        <v>7282616</v>
      </c>
      <c r="E14" s="98">
        <v>1553268</v>
      </c>
    </row>
    <row r="15" spans="1:7" s="1" customFormat="1" ht="18" customHeight="1" x14ac:dyDescent="0.2">
      <c r="A15" s="98">
        <v>9098753</v>
      </c>
      <c r="B15" s="38"/>
      <c r="C15" s="132" t="s">
        <v>102</v>
      </c>
      <c r="D15" s="98">
        <v>100519562</v>
      </c>
      <c r="E15" s="98">
        <v>41181879</v>
      </c>
    </row>
    <row r="16" spans="1:7" s="1" customFormat="1" ht="18" customHeight="1" x14ac:dyDescent="0.2">
      <c r="A16" s="98">
        <v>56393</v>
      </c>
      <c r="B16" s="38"/>
      <c r="C16" s="132" t="s">
        <v>116</v>
      </c>
      <c r="D16" s="98">
        <v>17977</v>
      </c>
      <c r="E16" s="348">
        <v>0</v>
      </c>
    </row>
    <row r="17" spans="1:5" s="1" customFormat="1" ht="18" customHeight="1" x14ac:dyDescent="0.2">
      <c r="A17" s="116" t="s">
        <v>54</v>
      </c>
      <c r="B17" s="38"/>
      <c r="C17" s="132" t="s">
        <v>120</v>
      </c>
      <c r="D17" s="98">
        <v>123285</v>
      </c>
      <c r="E17" s="98">
        <v>58150</v>
      </c>
    </row>
    <row r="18" spans="1:5" s="1" customFormat="1" ht="18" customHeight="1" x14ac:dyDescent="0.2">
      <c r="A18" s="116" t="s">
        <v>54</v>
      </c>
      <c r="B18" s="38"/>
      <c r="C18" s="132" t="s">
        <v>136</v>
      </c>
      <c r="D18" s="98">
        <v>402000</v>
      </c>
      <c r="E18" s="98">
        <v>390000</v>
      </c>
    </row>
    <row r="19" spans="1:5" s="1" customFormat="1" ht="18" customHeight="1" x14ac:dyDescent="0.2">
      <c r="A19" s="116" t="s">
        <v>54</v>
      </c>
      <c r="B19" s="38"/>
      <c r="C19" s="132" t="s">
        <v>174</v>
      </c>
      <c r="D19" s="98">
        <v>14624190</v>
      </c>
      <c r="E19" s="98">
        <v>243883</v>
      </c>
    </row>
    <row r="20" spans="1:5" s="1" customFormat="1" ht="18" customHeight="1" x14ac:dyDescent="0.2">
      <c r="A20" s="116" t="s">
        <v>54</v>
      </c>
      <c r="B20" s="38"/>
      <c r="C20" s="132" t="s">
        <v>139</v>
      </c>
      <c r="D20" s="98">
        <v>48000</v>
      </c>
      <c r="E20" s="353">
        <v>0</v>
      </c>
    </row>
    <row r="21" spans="1:5" s="1" customFormat="1" ht="18" customHeight="1" x14ac:dyDescent="0.2">
      <c r="A21" s="98">
        <v>182502140</v>
      </c>
      <c r="B21" s="38"/>
      <c r="C21" s="132" t="s">
        <v>320</v>
      </c>
      <c r="D21" s="98">
        <v>505292153</v>
      </c>
      <c r="E21" s="98">
        <v>161946995</v>
      </c>
    </row>
    <row r="22" spans="1:5" s="1" customFormat="1" ht="18" customHeight="1" x14ac:dyDescent="0.2">
      <c r="A22" s="98">
        <v>208043</v>
      </c>
      <c r="B22" s="38"/>
      <c r="C22" s="132" t="s">
        <v>144</v>
      </c>
      <c r="D22" s="98">
        <v>816509</v>
      </c>
      <c r="E22" s="98">
        <v>492862</v>
      </c>
    </row>
    <row r="23" spans="1:5" s="1" customFormat="1" ht="18" customHeight="1" x14ac:dyDescent="0.2">
      <c r="A23" s="116" t="s">
        <v>54</v>
      </c>
      <c r="B23" s="38"/>
      <c r="C23" s="132" t="s">
        <v>580</v>
      </c>
      <c r="D23" s="98">
        <v>48066137</v>
      </c>
      <c r="E23" s="348">
        <v>0</v>
      </c>
    </row>
    <row r="24" spans="1:5" s="1" customFormat="1" ht="21.75" customHeight="1" x14ac:dyDescent="0.2">
      <c r="A24" s="312">
        <f>SUM(A9:A23)</f>
        <v>207227368</v>
      </c>
      <c r="B24" s="134"/>
      <c r="C24" s="349" t="s">
        <v>175</v>
      </c>
      <c r="D24" s="312">
        <f>SUM(D9:D23)</f>
        <v>836060811</v>
      </c>
      <c r="E24" s="312">
        <f>SUM(E9:E23)</f>
        <v>237311934</v>
      </c>
    </row>
    <row r="25" spans="1:5" s="1" customFormat="1" ht="21.75" customHeight="1" x14ac:dyDescent="0.2">
      <c r="A25" s="111"/>
      <c r="B25" s="36" t="s">
        <v>9</v>
      </c>
      <c r="C25" s="130" t="s">
        <v>178</v>
      </c>
      <c r="D25" s="111"/>
      <c r="E25" s="111"/>
    </row>
    <row r="26" spans="1:5" s="1" customFormat="1" ht="18" customHeight="1" x14ac:dyDescent="0.2">
      <c r="A26" s="98">
        <v>3159225</v>
      </c>
      <c r="B26" s="38"/>
      <c r="C26" s="132" t="s">
        <v>103</v>
      </c>
      <c r="D26" s="98">
        <v>9755578</v>
      </c>
      <c r="E26" s="98">
        <v>2555194</v>
      </c>
    </row>
    <row r="27" spans="1:5" s="1" customFormat="1" ht="18" customHeight="1" x14ac:dyDescent="0.2">
      <c r="A27" s="98">
        <v>6367732</v>
      </c>
      <c r="B27" s="38"/>
      <c r="C27" s="132" t="s">
        <v>108</v>
      </c>
      <c r="D27" s="98">
        <v>45408865</v>
      </c>
      <c r="E27" s="98">
        <v>9044898</v>
      </c>
    </row>
    <row r="28" spans="1:5" s="1" customFormat="1" ht="18" customHeight="1" x14ac:dyDescent="0.2">
      <c r="A28" s="98">
        <v>71271</v>
      </c>
      <c r="B28" s="38"/>
      <c r="C28" s="132" t="s">
        <v>118</v>
      </c>
      <c r="D28" s="98">
        <v>548447</v>
      </c>
      <c r="E28" s="98">
        <v>91636</v>
      </c>
    </row>
    <row r="29" spans="1:5" s="1" customFormat="1" ht="18" customHeight="1" x14ac:dyDescent="0.2">
      <c r="A29" s="98">
        <v>1066310</v>
      </c>
      <c r="B29" s="38"/>
      <c r="C29" s="132" t="s">
        <v>138</v>
      </c>
      <c r="D29" s="98">
        <v>3919257</v>
      </c>
      <c r="E29" s="98">
        <v>942157</v>
      </c>
    </row>
    <row r="30" spans="1:5" s="1" customFormat="1" ht="18" customHeight="1" x14ac:dyDescent="0.2">
      <c r="A30" s="312">
        <f>SUM(A26:A29)</f>
        <v>10664538</v>
      </c>
      <c r="B30" s="134"/>
      <c r="C30" s="349" t="s">
        <v>181</v>
      </c>
      <c r="D30" s="312">
        <f>SUM(D26:D29)</f>
        <v>59632147</v>
      </c>
      <c r="E30" s="312">
        <f>SUM(E26:E29)</f>
        <v>12633885</v>
      </c>
    </row>
    <row r="31" spans="1:5" s="1" customFormat="1" ht="18" customHeight="1" x14ac:dyDescent="0.2">
      <c r="A31" s="111"/>
      <c r="B31" s="36" t="s">
        <v>10</v>
      </c>
      <c r="C31" s="130" t="s">
        <v>185</v>
      </c>
      <c r="D31" s="111"/>
      <c r="E31" s="111"/>
    </row>
    <row r="32" spans="1:5" s="1" customFormat="1" ht="18" customHeight="1" x14ac:dyDescent="0.2">
      <c r="A32" s="98">
        <v>46039562</v>
      </c>
      <c r="B32" s="38"/>
      <c r="C32" s="136" t="s">
        <v>110</v>
      </c>
      <c r="D32" s="98">
        <v>144951268</v>
      </c>
      <c r="E32" s="98">
        <v>45460743</v>
      </c>
    </row>
    <row r="33" spans="1:7" s="1" customFormat="1" ht="18" customHeight="1" x14ac:dyDescent="0.2">
      <c r="A33" s="98">
        <v>8952621</v>
      </c>
      <c r="B33" s="38"/>
      <c r="C33" s="136" t="s">
        <v>123</v>
      </c>
      <c r="D33" s="98">
        <v>34199661</v>
      </c>
      <c r="E33" s="98">
        <v>5051451</v>
      </c>
    </row>
    <row r="34" spans="1:7" s="1" customFormat="1" ht="18" customHeight="1" x14ac:dyDescent="0.2">
      <c r="A34" s="116" t="s">
        <v>54</v>
      </c>
      <c r="B34" s="38"/>
      <c r="C34" s="132" t="s">
        <v>127</v>
      </c>
      <c r="D34" s="98">
        <v>622</v>
      </c>
      <c r="E34" s="348">
        <v>0</v>
      </c>
    </row>
    <row r="35" spans="1:7" s="1" customFormat="1" ht="18" customHeight="1" x14ac:dyDescent="0.2">
      <c r="A35" s="98">
        <v>25808311</v>
      </c>
      <c r="B35" s="38"/>
      <c r="C35" s="132" t="s">
        <v>188</v>
      </c>
      <c r="D35" s="98">
        <v>75043138</v>
      </c>
      <c r="E35" s="98">
        <v>34334203</v>
      </c>
    </row>
    <row r="36" spans="1:7" s="1" customFormat="1" ht="18" customHeight="1" x14ac:dyDescent="0.2">
      <c r="A36" s="116" t="s">
        <v>54</v>
      </c>
      <c r="B36" s="38"/>
      <c r="C36" s="132" t="s">
        <v>322</v>
      </c>
      <c r="D36" s="98">
        <v>900000</v>
      </c>
      <c r="E36" s="348">
        <v>0</v>
      </c>
    </row>
    <row r="37" spans="1:7" s="1" customFormat="1" ht="18" customHeight="1" x14ac:dyDescent="0.2">
      <c r="A37" s="98">
        <v>913686</v>
      </c>
      <c r="B37" s="38"/>
      <c r="C37" s="132" t="s">
        <v>321</v>
      </c>
      <c r="D37" s="98">
        <v>22805948</v>
      </c>
      <c r="E37" s="98">
        <v>1621541</v>
      </c>
    </row>
    <row r="38" spans="1:7" s="1" customFormat="1" ht="18" customHeight="1" x14ac:dyDescent="0.2">
      <c r="A38" s="98">
        <v>25929553</v>
      </c>
      <c r="B38" s="38"/>
      <c r="C38" s="132" t="s">
        <v>581</v>
      </c>
      <c r="D38" s="98">
        <v>54782513</v>
      </c>
      <c r="E38" s="98">
        <v>15265159</v>
      </c>
      <c r="G38" s="135"/>
    </row>
    <row r="39" spans="1:7" s="1" customFormat="1" ht="18" customHeight="1" x14ac:dyDescent="0.2">
      <c r="A39" s="263">
        <f>SUM(A32:A38)</f>
        <v>107643733</v>
      </c>
      <c r="B39" s="134"/>
      <c r="C39" s="321" t="s">
        <v>193</v>
      </c>
      <c r="D39" s="263">
        <f>SUM(D32:D38)</f>
        <v>332683150</v>
      </c>
      <c r="E39" s="263">
        <f>SUM(E32:E38)</f>
        <v>101733097</v>
      </c>
    </row>
    <row r="40" spans="1:7" s="1" customFormat="1" ht="18" customHeight="1" x14ac:dyDescent="0.2">
      <c r="A40" s="111"/>
      <c r="B40" s="129" t="s">
        <v>11</v>
      </c>
      <c r="C40" s="130" t="s">
        <v>194</v>
      </c>
      <c r="D40" s="111"/>
      <c r="E40" s="111"/>
    </row>
    <row r="41" spans="1:7" s="1" customFormat="1" ht="18" customHeight="1" x14ac:dyDescent="0.2">
      <c r="A41" s="98">
        <v>30125350</v>
      </c>
      <c r="B41" s="38"/>
      <c r="C41" s="132" t="s">
        <v>109</v>
      </c>
      <c r="D41" s="98">
        <v>197610144</v>
      </c>
      <c r="E41" s="98">
        <v>48779300</v>
      </c>
    </row>
    <row r="42" spans="1:7" s="1" customFormat="1" ht="18" customHeight="1" x14ac:dyDescent="0.2">
      <c r="A42" s="263">
        <f>SUM(A40:A41)</f>
        <v>30125350</v>
      </c>
      <c r="B42" s="134"/>
      <c r="C42" s="321" t="s">
        <v>195</v>
      </c>
      <c r="D42" s="263">
        <f>SUM(D40:D41)</f>
        <v>197610144</v>
      </c>
      <c r="E42" s="263">
        <f>SUM(E40:E41)</f>
        <v>48779300</v>
      </c>
    </row>
    <row r="43" spans="1:7" s="1" customFormat="1" ht="18" customHeight="1" x14ac:dyDescent="0.2"/>
    <row r="44" spans="1:7" s="1" customFormat="1" ht="18" customHeight="1" x14ac:dyDescent="0.2">
      <c r="C44" s="144" t="s">
        <v>582</v>
      </c>
    </row>
    <row r="45" spans="1:7" s="1" customFormat="1" ht="21.75" customHeight="1" x14ac:dyDescent="0.2"/>
    <row r="46" spans="1:7" s="1" customFormat="1" ht="21.75" customHeight="1" x14ac:dyDescent="0.2"/>
    <row r="48" spans="1:7" s="1" customFormat="1" ht="20.25" customHeight="1" x14ac:dyDescent="0.2">
      <c r="A48"/>
      <c r="B48"/>
      <c r="C48"/>
      <c r="D48"/>
      <c r="E48"/>
    </row>
    <row r="49" spans="1:7" s="1" customFormat="1" ht="19.5" customHeight="1" x14ac:dyDescent="0.2">
      <c r="A49" s="384" t="s">
        <v>583</v>
      </c>
      <c r="B49" s="384"/>
      <c r="C49" s="384"/>
      <c r="D49" s="384"/>
      <c r="E49" s="384"/>
    </row>
    <row r="50" spans="1:7" s="1" customFormat="1" ht="18" customHeight="1" x14ac:dyDescent="0.2">
      <c r="A50" s="81" t="s">
        <v>579</v>
      </c>
      <c r="B50" s="120"/>
      <c r="C50" s="120"/>
      <c r="D50" s="120"/>
      <c r="E50" s="120"/>
    </row>
    <row r="51" spans="1:7" s="1" customFormat="1" ht="18" customHeight="1" x14ac:dyDescent="0.2">
      <c r="A51" s="81" t="s">
        <v>281</v>
      </c>
      <c r="B51" s="120"/>
      <c r="C51" s="120"/>
      <c r="D51" s="120"/>
      <c r="E51" s="120"/>
    </row>
    <row r="52" spans="1:7" s="1" customFormat="1" ht="18" customHeight="1" x14ac:dyDescent="0.2">
      <c r="A52" s="83"/>
      <c r="B52" s="121"/>
      <c r="C52" s="83"/>
      <c r="D52" s="83"/>
      <c r="E52" s="139" t="s">
        <v>96</v>
      </c>
    </row>
    <row r="53" spans="1:7" s="1" customFormat="1" ht="20.25" customHeight="1" x14ac:dyDescent="0.2">
      <c r="A53" s="148" t="s">
        <v>2</v>
      </c>
      <c r="B53" s="122"/>
      <c r="C53" s="123"/>
      <c r="D53" s="309" t="s">
        <v>89</v>
      </c>
      <c r="E53" s="310"/>
    </row>
    <row r="54" spans="1:7" s="1" customFormat="1" ht="20.25" customHeight="1" x14ac:dyDescent="0.2">
      <c r="A54" s="152" t="s">
        <v>57</v>
      </c>
      <c r="B54" s="41" t="s">
        <v>3</v>
      </c>
      <c r="C54" s="345"/>
      <c r="D54" s="393" t="s">
        <v>332</v>
      </c>
      <c r="E54" s="393" t="s">
        <v>2</v>
      </c>
    </row>
    <row r="55" spans="1:7" s="1" customFormat="1" ht="20.25" customHeight="1" x14ac:dyDescent="0.2">
      <c r="A55" s="153">
        <v>2009</v>
      </c>
      <c r="B55" s="126"/>
      <c r="C55" s="127"/>
      <c r="D55" s="394"/>
      <c r="E55" s="394"/>
    </row>
    <row r="56" spans="1:7" s="1" customFormat="1" ht="20.25" customHeight="1" x14ac:dyDescent="0.2">
      <c r="A56" s="111"/>
      <c r="B56" s="36" t="s">
        <v>12</v>
      </c>
      <c r="C56" s="130" t="s">
        <v>196</v>
      </c>
      <c r="D56" s="147"/>
      <c r="E56" s="147"/>
    </row>
    <row r="57" spans="1:7" s="1" customFormat="1" ht="18" customHeight="1" x14ac:dyDescent="0.2">
      <c r="A57" s="98">
        <v>858969</v>
      </c>
      <c r="B57" s="38"/>
      <c r="C57" s="132" t="s">
        <v>111</v>
      </c>
      <c r="D57" s="98">
        <v>10008600</v>
      </c>
      <c r="E57" s="98">
        <v>1115324</v>
      </c>
    </row>
    <row r="58" spans="1:7" s="1" customFormat="1" ht="18" customHeight="1" x14ac:dyDescent="0.2">
      <c r="A58" s="98">
        <v>599714</v>
      </c>
      <c r="B58" s="38"/>
      <c r="C58" s="132" t="s">
        <v>121</v>
      </c>
      <c r="D58" s="98">
        <v>1250071</v>
      </c>
      <c r="E58" s="98">
        <v>335851</v>
      </c>
    </row>
    <row r="59" spans="1:7" s="1" customFormat="1" ht="18" customHeight="1" x14ac:dyDescent="0.2">
      <c r="A59" s="98">
        <v>1905195</v>
      </c>
      <c r="B59" s="38"/>
      <c r="C59" s="132" t="s">
        <v>198</v>
      </c>
      <c r="D59" s="98">
        <v>14093958</v>
      </c>
      <c r="E59" s="98">
        <v>4492393</v>
      </c>
    </row>
    <row r="60" spans="1:7" s="1" customFormat="1" ht="24" customHeight="1" x14ac:dyDescent="0.2">
      <c r="A60" s="263">
        <f>SUM(A57:A59)</f>
        <v>3363878</v>
      </c>
      <c r="B60" s="134"/>
      <c r="C60" s="12" t="s">
        <v>199</v>
      </c>
      <c r="D60" s="263">
        <f>SUM(D57:D59)</f>
        <v>25352629</v>
      </c>
      <c r="E60" s="263">
        <f>SUM(E57:E59)</f>
        <v>5943568</v>
      </c>
    </row>
    <row r="61" spans="1:7" s="1" customFormat="1" ht="18.75" customHeight="1" x14ac:dyDescent="0.2">
      <c r="A61" s="275"/>
      <c r="B61" s="36" t="s">
        <v>17</v>
      </c>
      <c r="C61" s="319" t="s">
        <v>200</v>
      </c>
      <c r="D61" s="275"/>
      <c r="E61" s="275"/>
    </row>
    <row r="62" spans="1:7" s="1" customFormat="1" ht="18" customHeight="1" x14ac:dyDescent="0.2">
      <c r="A62" s="98">
        <v>141128623</v>
      </c>
      <c r="B62" s="38"/>
      <c r="C62" s="132" t="s">
        <v>97</v>
      </c>
      <c r="D62" s="98">
        <v>412951882</v>
      </c>
      <c r="E62" s="98">
        <v>137650357</v>
      </c>
      <c r="F62" s="135"/>
      <c r="G62" s="135"/>
    </row>
    <row r="63" spans="1:7" s="1" customFormat="1" ht="18" customHeight="1" x14ac:dyDescent="0.2">
      <c r="A63" s="98">
        <v>46016784</v>
      </c>
      <c r="B63" s="38"/>
      <c r="C63" s="132" t="s">
        <v>584</v>
      </c>
      <c r="D63" s="98">
        <v>109905241</v>
      </c>
      <c r="E63" s="98">
        <v>42675293</v>
      </c>
    </row>
    <row r="64" spans="1:7" s="1" customFormat="1" ht="18" customHeight="1" x14ac:dyDescent="0.2">
      <c r="A64" s="98">
        <v>75180459</v>
      </c>
      <c r="B64" s="38"/>
      <c r="C64" s="132" t="s">
        <v>585</v>
      </c>
      <c r="D64" s="98">
        <v>160008505</v>
      </c>
      <c r="E64" s="98">
        <v>64175515</v>
      </c>
    </row>
    <row r="65" spans="1:7" s="1" customFormat="1" ht="18" customHeight="1" x14ac:dyDescent="0.2">
      <c r="A65" s="98">
        <v>33565208</v>
      </c>
      <c r="B65" s="38"/>
      <c r="C65" s="132" t="s">
        <v>356</v>
      </c>
      <c r="D65" s="98">
        <v>74299013</v>
      </c>
      <c r="E65" s="98">
        <v>26702004</v>
      </c>
      <c r="F65" s="135"/>
      <c r="G65" s="135"/>
    </row>
    <row r="66" spans="1:7" s="1" customFormat="1" ht="18" customHeight="1" x14ac:dyDescent="0.2">
      <c r="A66" s="98">
        <v>21313344</v>
      </c>
      <c r="B66" s="37"/>
      <c r="C66" s="132" t="s">
        <v>117</v>
      </c>
      <c r="D66" s="98">
        <v>67905980</v>
      </c>
      <c r="E66" s="98">
        <v>22454116</v>
      </c>
    </row>
    <row r="67" spans="1:7" s="1" customFormat="1" ht="18" customHeight="1" x14ac:dyDescent="0.2">
      <c r="A67" s="98">
        <v>40295437</v>
      </c>
      <c r="B67" s="37"/>
      <c r="C67" s="132" t="s">
        <v>122</v>
      </c>
      <c r="D67" s="98">
        <v>682555938</v>
      </c>
      <c r="E67" s="98">
        <v>141587572</v>
      </c>
    </row>
    <row r="68" spans="1:7" s="1" customFormat="1" ht="18" customHeight="1" x14ac:dyDescent="0.2">
      <c r="A68" s="98">
        <v>446349</v>
      </c>
      <c r="B68" s="37"/>
      <c r="C68" s="132" t="s">
        <v>145</v>
      </c>
      <c r="D68" s="98">
        <v>7781116</v>
      </c>
      <c r="E68" s="98">
        <v>1337894</v>
      </c>
    </row>
    <row r="69" spans="1:7" s="1" customFormat="1" ht="18" customHeight="1" x14ac:dyDescent="0.2">
      <c r="A69" s="98">
        <v>86244997</v>
      </c>
      <c r="B69" s="37"/>
      <c r="C69" s="132" t="s">
        <v>206</v>
      </c>
      <c r="D69" s="98">
        <v>302212433</v>
      </c>
      <c r="E69" s="98">
        <v>101046023</v>
      </c>
    </row>
    <row r="70" spans="1:7" s="1" customFormat="1" ht="20.25" customHeight="1" x14ac:dyDescent="0.2">
      <c r="A70" s="312">
        <f>SUM(A62:A69)</f>
        <v>444191201</v>
      </c>
      <c r="B70" s="350"/>
      <c r="C70" s="349" t="s">
        <v>207</v>
      </c>
      <c r="D70" s="312">
        <f>SUM(D62:D69)</f>
        <v>1817620108</v>
      </c>
      <c r="E70" s="312">
        <f>SUM(E62:E69)</f>
        <v>537628774</v>
      </c>
    </row>
    <row r="71" spans="1:7" s="1" customFormat="1" ht="24" customHeight="1" x14ac:dyDescent="0.2">
      <c r="A71" s="111"/>
      <c r="B71" s="36" t="s">
        <v>62</v>
      </c>
      <c r="C71" s="317" t="s">
        <v>540</v>
      </c>
      <c r="D71" s="111"/>
      <c r="E71" s="111"/>
    </row>
    <row r="72" spans="1:7" s="1" customFormat="1" ht="18" customHeight="1" x14ac:dyDescent="0.2">
      <c r="A72" s="98">
        <v>148896</v>
      </c>
      <c r="B72" s="38"/>
      <c r="C72" s="132" t="s">
        <v>358</v>
      </c>
      <c r="D72" s="98">
        <v>882999</v>
      </c>
      <c r="E72" s="98">
        <v>522473</v>
      </c>
    </row>
    <row r="73" spans="1:7" s="1" customFormat="1" ht="18" customHeight="1" x14ac:dyDescent="0.2">
      <c r="A73" s="98">
        <v>7466808</v>
      </c>
      <c r="B73" s="38"/>
      <c r="C73" s="132" t="s">
        <v>104</v>
      </c>
      <c r="D73" s="98">
        <v>47252687</v>
      </c>
      <c r="E73" s="98">
        <v>7479547</v>
      </c>
    </row>
    <row r="74" spans="1:7" s="1" customFormat="1" ht="18" customHeight="1" x14ac:dyDescent="0.2">
      <c r="A74" s="98">
        <v>3488091</v>
      </c>
      <c r="B74" s="38"/>
      <c r="C74" s="132" t="s">
        <v>211</v>
      </c>
      <c r="D74" s="98">
        <v>40148727</v>
      </c>
      <c r="E74" s="98">
        <v>6559141</v>
      </c>
    </row>
    <row r="75" spans="1:7" s="1" customFormat="1" ht="18" customHeight="1" x14ac:dyDescent="0.2">
      <c r="A75" s="98">
        <v>5449182</v>
      </c>
      <c r="B75" s="38"/>
      <c r="C75" s="132" t="s">
        <v>126</v>
      </c>
      <c r="D75" s="98">
        <v>21431523</v>
      </c>
      <c r="E75" s="98">
        <v>5385715</v>
      </c>
    </row>
    <row r="76" spans="1:7" s="1" customFormat="1" ht="18" customHeight="1" x14ac:dyDescent="0.2">
      <c r="A76" s="98">
        <v>3512061</v>
      </c>
      <c r="B76" s="38"/>
      <c r="C76" s="132" t="s">
        <v>135</v>
      </c>
      <c r="D76" s="98">
        <v>14961650</v>
      </c>
      <c r="E76" s="98">
        <v>3708401</v>
      </c>
    </row>
    <row r="77" spans="1:7" s="1" customFormat="1" ht="18.75" customHeight="1" x14ac:dyDescent="0.2">
      <c r="A77" s="98">
        <v>297396</v>
      </c>
      <c r="B77" s="38"/>
      <c r="C77" s="132" t="s">
        <v>586</v>
      </c>
      <c r="D77" s="98">
        <v>7759348</v>
      </c>
      <c r="E77" s="98">
        <v>1660649</v>
      </c>
    </row>
    <row r="78" spans="1:7" s="1" customFormat="1" ht="21" customHeight="1" x14ac:dyDescent="0.2">
      <c r="A78" s="263">
        <f>SUM(A72:A77)</f>
        <v>20362434</v>
      </c>
      <c r="B78" s="134"/>
      <c r="C78" s="321" t="s">
        <v>212</v>
      </c>
      <c r="D78" s="263">
        <f>SUM(D72:D77)</f>
        <v>132436934</v>
      </c>
      <c r="E78" s="263">
        <f>SUM(E72:E77)</f>
        <v>25315926</v>
      </c>
    </row>
    <row r="79" spans="1:7" s="1" customFormat="1" ht="19.5" customHeight="1" x14ac:dyDescent="0.2">
      <c r="A79" s="111"/>
      <c r="B79" s="36" t="s">
        <v>18</v>
      </c>
      <c r="C79" s="130" t="s">
        <v>213</v>
      </c>
      <c r="D79" s="111"/>
      <c r="E79" s="111"/>
    </row>
    <row r="80" spans="1:7" s="1" customFormat="1" ht="19.5" customHeight="1" x14ac:dyDescent="0.2">
      <c r="A80" s="98">
        <v>134072563</v>
      </c>
      <c r="B80" s="38"/>
      <c r="C80" s="132" t="s">
        <v>106</v>
      </c>
      <c r="D80" s="98">
        <v>302773832</v>
      </c>
      <c r="E80" s="98">
        <v>1329969</v>
      </c>
    </row>
    <row r="81" spans="1:5" s="1" customFormat="1" ht="19.5" customHeight="1" x14ac:dyDescent="0.2">
      <c r="A81" s="263">
        <f>SUM(A80:A80)</f>
        <v>134072563</v>
      </c>
      <c r="B81" s="134"/>
      <c r="C81" s="351" t="s">
        <v>215</v>
      </c>
      <c r="D81" s="263">
        <f>SUM(D80:D80)</f>
        <v>302773832</v>
      </c>
      <c r="E81" s="263">
        <f>SUM(E80:E80)</f>
        <v>1329969</v>
      </c>
    </row>
    <row r="82" spans="1:5" s="1" customFormat="1" ht="20.25" customHeight="1" x14ac:dyDescent="0.2">
      <c r="A82" s="111"/>
      <c r="B82" s="129" t="s">
        <v>20</v>
      </c>
      <c r="C82" s="130" t="s">
        <v>587</v>
      </c>
      <c r="D82" s="111"/>
      <c r="E82" s="111"/>
    </row>
    <row r="83" spans="1:5" s="1" customFormat="1" ht="20.25" customHeight="1" x14ac:dyDescent="0.2">
      <c r="A83" s="98">
        <v>11434590</v>
      </c>
      <c r="B83" s="38"/>
      <c r="C83" s="132" t="s">
        <v>217</v>
      </c>
      <c r="D83" s="98">
        <v>38804634</v>
      </c>
      <c r="E83" s="98">
        <v>9646535</v>
      </c>
    </row>
    <row r="84" spans="1:5" s="1" customFormat="1" ht="20.25" customHeight="1" x14ac:dyDescent="0.2">
      <c r="A84" s="98">
        <v>15607063</v>
      </c>
      <c r="B84" s="38"/>
      <c r="C84" s="132" t="s">
        <v>218</v>
      </c>
      <c r="D84" s="98">
        <v>40971803</v>
      </c>
      <c r="E84" s="98">
        <v>17172462</v>
      </c>
    </row>
    <row r="85" spans="1:5" s="1" customFormat="1" ht="20.25" customHeight="1" x14ac:dyDescent="0.2">
      <c r="A85" s="263">
        <f>SUM(A83:A84)</f>
        <v>27041653</v>
      </c>
      <c r="B85" s="134"/>
      <c r="C85" s="321" t="s">
        <v>588</v>
      </c>
      <c r="D85" s="263">
        <f>SUM(D83:D84)</f>
        <v>79776437</v>
      </c>
      <c r="E85" s="263">
        <f>SUM(E83:E84)</f>
        <v>26818997</v>
      </c>
    </row>
    <row r="86" spans="1:5" s="1" customFormat="1" ht="21.75" customHeight="1" x14ac:dyDescent="0.2">
      <c r="C86" s="269" t="s">
        <v>589</v>
      </c>
    </row>
    <row r="87" spans="1:5" s="1" customFormat="1" ht="21.75" customHeight="1" x14ac:dyDescent="0.2">
      <c r="C87" s="144"/>
    </row>
    <row r="88" spans="1:5" s="1" customFormat="1" ht="20.25" customHeight="1" x14ac:dyDescent="0.2">
      <c r="A88"/>
      <c r="B88"/>
      <c r="C88"/>
      <c r="D88"/>
      <c r="E88"/>
    </row>
    <row r="89" spans="1:5" s="1" customFormat="1" ht="20.25" customHeight="1" x14ac:dyDescent="0.2">
      <c r="A89"/>
      <c r="B89"/>
      <c r="C89"/>
      <c r="D89"/>
      <c r="E89"/>
    </row>
    <row r="90" spans="1:5" s="1" customFormat="1" ht="20.25" customHeight="1" x14ac:dyDescent="0.2">
      <c r="A90" s="384" t="s">
        <v>583</v>
      </c>
      <c r="B90" s="384"/>
      <c r="C90" s="384"/>
      <c r="D90" s="384"/>
      <c r="E90" s="384"/>
    </row>
    <row r="91" spans="1:5" s="1" customFormat="1" ht="19.5" customHeight="1" x14ac:dyDescent="0.2">
      <c r="A91" s="81" t="s">
        <v>579</v>
      </c>
      <c r="B91" s="120"/>
      <c r="C91" s="120"/>
      <c r="D91" s="120"/>
      <c r="E91" s="120"/>
    </row>
    <row r="92" spans="1:5" s="1" customFormat="1" ht="20.25" customHeight="1" x14ac:dyDescent="0.2">
      <c r="A92" s="81" t="s">
        <v>281</v>
      </c>
      <c r="B92" s="120"/>
      <c r="C92" s="120"/>
      <c r="D92" s="120"/>
      <c r="E92" s="120"/>
    </row>
    <row r="93" spans="1:5" s="1" customFormat="1" ht="19.5" customHeight="1" x14ac:dyDescent="0.2">
      <c r="A93" s="83"/>
      <c r="B93" s="121"/>
      <c r="C93" s="83"/>
      <c r="D93" s="83"/>
      <c r="E93" s="139" t="s">
        <v>96</v>
      </c>
    </row>
    <row r="94" spans="1:5" s="1" customFormat="1" ht="19.5" customHeight="1" x14ac:dyDescent="0.2">
      <c r="A94" s="148" t="s">
        <v>2</v>
      </c>
      <c r="B94" s="122"/>
      <c r="C94" s="123"/>
      <c r="D94" s="309" t="s">
        <v>89</v>
      </c>
      <c r="E94" s="310"/>
    </row>
    <row r="95" spans="1:5" s="1" customFormat="1" ht="19.5" customHeight="1" x14ac:dyDescent="0.2">
      <c r="A95" s="152" t="s">
        <v>57</v>
      </c>
      <c r="B95" s="41" t="s">
        <v>3</v>
      </c>
      <c r="C95" s="345"/>
      <c r="D95" s="393" t="s">
        <v>332</v>
      </c>
      <c r="E95" s="393" t="s">
        <v>2</v>
      </c>
    </row>
    <row r="96" spans="1:5" s="54" customFormat="1" ht="20.25" customHeight="1" x14ac:dyDescent="0.2">
      <c r="A96" s="153">
        <v>2009</v>
      </c>
      <c r="B96" s="126"/>
      <c r="C96" s="110"/>
      <c r="D96" s="394"/>
      <c r="E96" s="394"/>
    </row>
    <row r="97" spans="1:7" ht="24" customHeight="1" x14ac:dyDescent="0.2">
      <c r="A97" s="111"/>
      <c r="B97" s="129" t="s">
        <v>21</v>
      </c>
      <c r="C97" s="130" t="s">
        <v>590</v>
      </c>
      <c r="D97" s="147"/>
      <c r="E97" s="147"/>
    </row>
    <row r="98" spans="1:7" ht="24" customHeight="1" x14ac:dyDescent="0.2">
      <c r="A98" s="98">
        <v>5743226</v>
      </c>
      <c r="B98" s="38"/>
      <c r="C98" s="133" t="s">
        <v>591</v>
      </c>
      <c r="D98" s="98">
        <v>8851934</v>
      </c>
      <c r="E98" s="98">
        <v>5839311</v>
      </c>
    </row>
    <row r="99" spans="1:7" ht="24" customHeight="1" x14ac:dyDescent="0.2">
      <c r="A99" s="263">
        <f>SUM(A98)</f>
        <v>5743226</v>
      </c>
      <c r="B99" s="134"/>
      <c r="C99" s="351" t="s">
        <v>592</v>
      </c>
      <c r="D99" s="263">
        <f>SUM(D98)</f>
        <v>8851934</v>
      </c>
      <c r="E99" s="263">
        <f>SUM(E98)</f>
        <v>5839311</v>
      </c>
    </row>
    <row r="100" spans="1:7" ht="24" customHeight="1" x14ac:dyDescent="0.2">
      <c r="A100" s="275"/>
      <c r="B100" s="36" t="s">
        <v>24</v>
      </c>
      <c r="C100" s="319" t="s">
        <v>220</v>
      </c>
      <c r="D100" s="275"/>
      <c r="E100" s="275"/>
    </row>
    <row r="101" spans="1:7" ht="24" customHeight="1" x14ac:dyDescent="0.2">
      <c r="A101" s="98">
        <v>554733494</v>
      </c>
      <c r="B101" s="36"/>
      <c r="C101" s="132" t="s">
        <v>367</v>
      </c>
      <c r="D101" s="98">
        <v>1794458292</v>
      </c>
      <c r="E101" s="98">
        <v>586411945</v>
      </c>
    </row>
    <row r="102" spans="1:7" ht="24" customHeight="1" x14ac:dyDescent="0.2">
      <c r="A102" s="98">
        <v>124783</v>
      </c>
      <c r="B102" s="36"/>
      <c r="C102" s="132" t="s">
        <v>222</v>
      </c>
      <c r="D102" s="98">
        <v>1842300</v>
      </c>
      <c r="E102" s="98">
        <v>371499</v>
      </c>
    </row>
    <row r="103" spans="1:7" ht="24" customHeight="1" x14ac:dyDescent="0.2">
      <c r="A103" s="116" t="s">
        <v>54</v>
      </c>
      <c r="B103" s="36"/>
      <c r="C103" s="132" t="s">
        <v>593</v>
      </c>
      <c r="D103" s="98">
        <v>11481009</v>
      </c>
      <c r="E103" s="98">
        <v>842775</v>
      </c>
      <c r="F103" s="145"/>
      <c r="G103" s="145"/>
    </row>
    <row r="104" spans="1:7" ht="24" customHeight="1" x14ac:dyDescent="0.2">
      <c r="A104" s="98">
        <v>11341092</v>
      </c>
      <c r="B104" s="38"/>
      <c r="C104" s="132" t="s">
        <v>369</v>
      </c>
      <c r="D104" s="98">
        <v>51686684</v>
      </c>
      <c r="E104" s="98">
        <v>18362802</v>
      </c>
    </row>
    <row r="105" spans="1:7" ht="24" customHeight="1" x14ac:dyDescent="0.2">
      <c r="A105" s="312">
        <f>SUM(A101:A104)</f>
        <v>566199369</v>
      </c>
      <c r="B105" s="134"/>
      <c r="C105" s="349" t="s">
        <v>225</v>
      </c>
      <c r="D105" s="312">
        <f>SUM(D101:D104)</f>
        <v>1859468285</v>
      </c>
      <c r="E105" s="312">
        <f>SUM(E101:E104)</f>
        <v>605989021</v>
      </c>
    </row>
    <row r="106" spans="1:7" ht="24" customHeight="1" x14ac:dyDescent="0.2">
      <c r="A106" s="111"/>
      <c r="B106" s="36" t="s">
        <v>26</v>
      </c>
      <c r="C106" s="130" t="s">
        <v>226</v>
      </c>
      <c r="D106" s="111"/>
      <c r="E106" s="111"/>
    </row>
    <row r="107" spans="1:7" ht="24" customHeight="1" x14ac:dyDescent="0.2">
      <c r="A107" s="98">
        <v>4301293</v>
      </c>
      <c r="B107" s="38"/>
      <c r="C107" s="132" t="s">
        <v>594</v>
      </c>
      <c r="D107" s="98">
        <v>10273186</v>
      </c>
      <c r="E107" s="98">
        <v>4038678</v>
      </c>
    </row>
    <row r="108" spans="1:7" ht="24" customHeight="1" x14ac:dyDescent="0.2">
      <c r="A108" s="116" t="s">
        <v>54</v>
      </c>
      <c r="B108" s="38"/>
      <c r="C108" s="132" t="s">
        <v>595</v>
      </c>
      <c r="D108" s="98">
        <v>1815523</v>
      </c>
      <c r="E108" s="98">
        <v>838873</v>
      </c>
    </row>
    <row r="109" spans="1:7" ht="24" customHeight="1" x14ac:dyDescent="0.2">
      <c r="A109" s="116" t="s">
        <v>54</v>
      </c>
      <c r="B109" s="38"/>
      <c r="C109" s="132" t="s">
        <v>596</v>
      </c>
      <c r="D109" s="98">
        <v>4511</v>
      </c>
      <c r="E109" s="348">
        <v>0</v>
      </c>
    </row>
    <row r="110" spans="1:7" ht="24" customHeight="1" x14ac:dyDescent="0.2">
      <c r="A110" s="98">
        <v>43300</v>
      </c>
      <c r="B110" s="38"/>
      <c r="C110" s="132" t="s">
        <v>597</v>
      </c>
      <c r="D110" s="98">
        <v>976650</v>
      </c>
      <c r="E110" s="98">
        <v>79715</v>
      </c>
    </row>
    <row r="111" spans="1:7" ht="24" customHeight="1" x14ac:dyDescent="0.2">
      <c r="A111" s="98">
        <v>15736943</v>
      </c>
      <c r="B111" s="38"/>
      <c r="C111" s="132" t="s">
        <v>598</v>
      </c>
      <c r="D111" s="98">
        <v>124466798</v>
      </c>
      <c r="E111" s="98">
        <v>26271673</v>
      </c>
    </row>
    <row r="112" spans="1:7" ht="24" customHeight="1" x14ac:dyDescent="0.2">
      <c r="A112" s="98">
        <v>12387794</v>
      </c>
      <c r="B112" s="38"/>
      <c r="C112" s="132" t="s">
        <v>599</v>
      </c>
      <c r="D112" s="98">
        <v>43752111</v>
      </c>
      <c r="E112" s="98">
        <v>6935967</v>
      </c>
    </row>
    <row r="113" spans="1:5" ht="24" customHeight="1" x14ac:dyDescent="0.2">
      <c r="A113" s="263">
        <f>SUM(A107:A112)</f>
        <v>32469330</v>
      </c>
      <c r="B113" s="134"/>
      <c r="C113" s="321" t="s">
        <v>228</v>
      </c>
      <c r="D113" s="263">
        <f>SUM(D107:D112)</f>
        <v>181288779</v>
      </c>
      <c r="E113" s="263">
        <f>SUM(E107:E112)</f>
        <v>38164906</v>
      </c>
    </row>
    <row r="114" spans="1:5" ht="24" customHeight="1" x14ac:dyDescent="0.2">
      <c r="A114" s="263">
        <f>SUM(A24+A30+A39+A42+A60+A70+A78+A81+A85+A99+A105+A113)</f>
        <v>1589104643</v>
      </c>
      <c r="B114" s="134"/>
      <c r="C114" s="321" t="s">
        <v>159</v>
      </c>
      <c r="D114" s="263">
        <f>SUM(D24,+D30,+D39,D42,+D60,+D70,+D78,+D81,+D85,+D99,+D105,+D113)</f>
        <v>5833555190</v>
      </c>
      <c r="E114" s="263">
        <f>SUM(E24,+E30,+E39,E42,+E60,+E70,+E78,+E81,+E85,+E99,+E105,+E113)</f>
        <v>1647488688</v>
      </c>
    </row>
    <row r="115" spans="1:5" ht="24" customHeight="1" x14ac:dyDescent="0.2">
      <c r="A115" s="116" t="s">
        <v>54</v>
      </c>
      <c r="B115" s="134"/>
      <c r="C115" s="321" t="s">
        <v>600</v>
      </c>
      <c r="D115" s="263">
        <v>950000000</v>
      </c>
      <c r="E115" s="116" t="s">
        <v>54</v>
      </c>
    </row>
    <row r="116" spans="1:5" s="352" customFormat="1" ht="21" customHeight="1" x14ac:dyDescent="0.2">
      <c r="A116" s="406"/>
      <c r="B116" s="406"/>
      <c r="C116" s="406"/>
      <c r="D116" s="406"/>
      <c r="E116" s="406"/>
    </row>
    <row r="117" spans="1:5" ht="18" customHeight="1" x14ac:dyDescent="0.2">
      <c r="A117" s="386"/>
      <c r="B117" s="386"/>
      <c r="C117" s="386"/>
      <c r="D117" s="386"/>
      <c r="E117" s="386"/>
    </row>
    <row r="118" spans="1:5" ht="18" customHeight="1" x14ac:dyDescent="0.2">
      <c r="A118" s="386"/>
      <c r="B118" s="386"/>
      <c r="C118" s="386"/>
      <c r="D118" s="386"/>
      <c r="E118" s="386"/>
    </row>
    <row r="120" spans="1:5" s="1" customFormat="1" ht="21.75" customHeight="1" x14ac:dyDescent="0.2">
      <c r="C120" s="144" t="s">
        <v>601</v>
      </c>
    </row>
    <row r="137" ht="15" customHeight="1" x14ac:dyDescent="0.2"/>
    <row r="138" ht="20.25" customHeight="1" x14ac:dyDescent="0.2"/>
  </sheetData>
  <mergeCells count="12">
    <mergeCell ref="A118:E118"/>
    <mergeCell ref="A1:E1"/>
    <mergeCell ref="D6:D7"/>
    <mergeCell ref="E6:E7"/>
    <mergeCell ref="A49:E49"/>
    <mergeCell ref="D54:D55"/>
    <mergeCell ref="E54:E55"/>
    <mergeCell ref="A90:E90"/>
    <mergeCell ref="D95:D96"/>
    <mergeCell ref="E95:E96"/>
    <mergeCell ref="A116:E116"/>
    <mergeCell ref="A117:E117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1"/>
  <sheetViews>
    <sheetView rightToLeft="1" topLeftCell="A9" workbookViewId="0">
      <selection activeCell="D30" sqref="D30"/>
    </sheetView>
  </sheetViews>
  <sheetFormatPr defaultRowHeight="12.75" x14ac:dyDescent="0.2"/>
  <cols>
    <col min="1" max="1" width="14" customWidth="1"/>
    <col min="2" max="2" width="33.7109375" style="376" customWidth="1"/>
    <col min="3" max="3" width="14.28515625" customWidth="1"/>
    <col min="4" max="4" width="15.5703125" customWidth="1"/>
    <col min="5" max="5" width="11.85546875" customWidth="1"/>
  </cols>
  <sheetData>
    <row r="1" spans="1:4" ht="21.75" x14ac:dyDescent="0.55000000000000004">
      <c r="A1" s="410" t="s">
        <v>602</v>
      </c>
      <c r="B1" s="410"/>
      <c r="C1" s="410"/>
      <c r="D1" s="410"/>
    </row>
    <row r="2" spans="1:4" s="1" customFormat="1" ht="18.75" customHeight="1" x14ac:dyDescent="0.2">
      <c r="A2" s="411" t="s">
        <v>603</v>
      </c>
      <c r="B2" s="411"/>
      <c r="C2" s="411"/>
      <c r="D2" s="411"/>
    </row>
    <row r="3" spans="1:4" s="1" customFormat="1" ht="18.75" customHeight="1" x14ac:dyDescent="0.2">
      <c r="A3" s="412" t="s">
        <v>604</v>
      </c>
      <c r="B3" s="412"/>
      <c r="C3" s="412"/>
      <c r="D3" s="412"/>
    </row>
    <row r="4" spans="1:4" s="1" customFormat="1" ht="18.75" customHeight="1" x14ac:dyDescent="0.2">
      <c r="A4" s="3"/>
      <c r="B4" s="354"/>
      <c r="C4" s="42"/>
      <c r="D4" s="355" t="s">
        <v>605</v>
      </c>
    </row>
    <row r="5" spans="1:4" s="1" customFormat="1" ht="18.75" customHeight="1" x14ac:dyDescent="0.2">
      <c r="A5" s="356" t="s">
        <v>169</v>
      </c>
      <c r="B5" s="357"/>
      <c r="C5" s="413" t="s">
        <v>89</v>
      </c>
      <c r="D5" s="414"/>
    </row>
    <row r="6" spans="1:4" s="1" customFormat="1" ht="15.75" customHeight="1" x14ac:dyDescent="0.3">
      <c r="A6" s="358" t="s">
        <v>57</v>
      </c>
      <c r="B6" s="359" t="s">
        <v>3</v>
      </c>
      <c r="C6" s="393" t="s">
        <v>4</v>
      </c>
      <c r="D6" s="415" t="s">
        <v>2</v>
      </c>
    </row>
    <row r="7" spans="1:4" s="1" customFormat="1" ht="15.75" customHeight="1" x14ac:dyDescent="0.2">
      <c r="A7" s="360">
        <v>2009</v>
      </c>
      <c r="B7" s="361"/>
      <c r="C7" s="394"/>
      <c r="D7" s="416"/>
    </row>
    <row r="8" spans="1:4" s="1" customFormat="1" ht="20.25" customHeight="1" x14ac:dyDescent="0.2">
      <c r="A8" s="362"/>
      <c r="B8" s="363" t="s">
        <v>606</v>
      </c>
      <c r="C8" s="364"/>
      <c r="D8" s="362"/>
    </row>
    <row r="9" spans="1:4" s="1" customFormat="1" ht="16.5" customHeight="1" x14ac:dyDescent="0.2">
      <c r="A9" s="98">
        <v>137524</v>
      </c>
      <c r="B9" s="365" t="s">
        <v>607</v>
      </c>
      <c r="C9" s="98">
        <v>5936283</v>
      </c>
      <c r="D9" s="98">
        <v>1123236</v>
      </c>
    </row>
    <row r="10" spans="1:4" s="1" customFormat="1" ht="16.5" customHeight="1" x14ac:dyDescent="0.2">
      <c r="A10" s="98">
        <v>133795162</v>
      </c>
      <c r="B10" s="365" t="s">
        <v>608</v>
      </c>
      <c r="C10" s="98">
        <v>296477030</v>
      </c>
      <c r="D10" s="366" t="s">
        <v>609</v>
      </c>
    </row>
    <row r="11" spans="1:4" s="1" customFormat="1" ht="16.5" customHeight="1" x14ac:dyDescent="0.2">
      <c r="A11" s="98">
        <v>26725</v>
      </c>
      <c r="B11" s="365" t="s">
        <v>610</v>
      </c>
      <c r="C11" s="98">
        <v>1966175</v>
      </c>
      <c r="D11" s="98">
        <v>410439</v>
      </c>
    </row>
    <row r="12" spans="1:4" s="1" customFormat="1" ht="16.5" customHeight="1" x14ac:dyDescent="0.2">
      <c r="A12" s="98">
        <v>7677044</v>
      </c>
      <c r="B12" s="365" t="s">
        <v>611</v>
      </c>
      <c r="C12" s="98">
        <v>46098137</v>
      </c>
      <c r="D12" s="98">
        <v>10777570</v>
      </c>
    </row>
    <row r="13" spans="1:4" s="1" customFormat="1" ht="16.5" customHeight="1" x14ac:dyDescent="0.2">
      <c r="A13" s="98">
        <v>14393668</v>
      </c>
      <c r="B13" s="365" t="s">
        <v>612</v>
      </c>
      <c r="C13" s="98">
        <v>44705127</v>
      </c>
      <c r="D13" s="98">
        <v>16611569</v>
      </c>
    </row>
    <row r="14" spans="1:4" s="1" customFormat="1" ht="16.5" customHeight="1" x14ac:dyDescent="0.2">
      <c r="A14" s="98">
        <v>3844022</v>
      </c>
      <c r="B14" s="365" t="s">
        <v>613</v>
      </c>
      <c r="C14" s="98">
        <v>9995040</v>
      </c>
      <c r="D14" s="98">
        <v>5033089</v>
      </c>
    </row>
    <row r="15" spans="1:4" s="1" customFormat="1" ht="18" customHeight="1" x14ac:dyDescent="0.2">
      <c r="A15" s="137">
        <f>SUM(A9:A14)</f>
        <v>159874145</v>
      </c>
      <c r="B15" s="367" t="s">
        <v>614</v>
      </c>
      <c r="C15" s="137">
        <f>SUM(C9:C14)</f>
        <v>405177792</v>
      </c>
      <c r="D15" s="137">
        <f>SUM(D9:D14)</f>
        <v>33955903</v>
      </c>
    </row>
    <row r="16" spans="1:4" s="1" customFormat="1" ht="20.25" customHeight="1" x14ac:dyDescent="0.2">
      <c r="A16" s="98"/>
      <c r="B16" s="363" t="s">
        <v>615</v>
      </c>
      <c r="C16" s="98"/>
      <c r="D16" s="98"/>
    </row>
    <row r="17" spans="1:4" s="1" customFormat="1" ht="17.25" customHeight="1" x14ac:dyDescent="0.2">
      <c r="A17" s="98">
        <v>48762640</v>
      </c>
      <c r="B17" s="365" t="s">
        <v>616</v>
      </c>
      <c r="C17" s="98">
        <v>377459607</v>
      </c>
      <c r="D17" s="98">
        <v>60913799</v>
      </c>
    </row>
    <row r="18" spans="1:4" s="1" customFormat="1" ht="17.25" customHeight="1" x14ac:dyDescent="0.2">
      <c r="A18" s="98">
        <v>3757155</v>
      </c>
      <c r="B18" s="365" t="s">
        <v>617</v>
      </c>
      <c r="C18" s="98">
        <v>5839094</v>
      </c>
      <c r="D18" s="98">
        <v>3268401</v>
      </c>
    </row>
    <row r="19" spans="1:4" s="1" customFormat="1" ht="17.25" customHeight="1" x14ac:dyDescent="0.2">
      <c r="A19" s="98">
        <v>403617</v>
      </c>
      <c r="B19" s="365" t="s">
        <v>618</v>
      </c>
      <c r="C19" s="98">
        <v>11495801</v>
      </c>
      <c r="D19" s="98">
        <v>1185873</v>
      </c>
    </row>
    <row r="20" spans="1:4" s="1" customFormat="1" ht="17.25" customHeight="1" x14ac:dyDescent="0.2">
      <c r="A20" s="98">
        <v>95769583</v>
      </c>
      <c r="B20" s="365" t="s">
        <v>619</v>
      </c>
      <c r="C20" s="98">
        <v>313854031</v>
      </c>
      <c r="D20" s="98">
        <v>104807122</v>
      </c>
    </row>
    <row r="21" spans="1:4" s="1" customFormat="1" ht="17.25" customHeight="1" x14ac:dyDescent="0.2">
      <c r="A21" s="98">
        <v>124783</v>
      </c>
      <c r="B21" s="368" t="s">
        <v>620</v>
      </c>
      <c r="C21" s="98">
        <v>13174309</v>
      </c>
      <c r="D21" s="98">
        <v>1100250</v>
      </c>
    </row>
    <row r="22" spans="1:4" s="1" customFormat="1" ht="17.25" customHeight="1" x14ac:dyDescent="0.2">
      <c r="A22" s="98">
        <v>14754157</v>
      </c>
      <c r="B22" s="365" t="s">
        <v>621</v>
      </c>
      <c r="C22" s="98">
        <v>92372121</v>
      </c>
      <c r="D22" s="98">
        <v>24216929</v>
      </c>
    </row>
    <row r="23" spans="1:4" s="1" customFormat="1" ht="19.5" customHeight="1" x14ac:dyDescent="0.2">
      <c r="A23" s="137">
        <f>SUM(A17:A22)</f>
        <v>163571935</v>
      </c>
      <c r="B23" s="367" t="s">
        <v>622</v>
      </c>
      <c r="C23" s="137">
        <f>SUM(C17:C22)</f>
        <v>814194963</v>
      </c>
      <c r="D23" s="137">
        <f>SUM(D17:D22)</f>
        <v>195492374</v>
      </c>
    </row>
    <row r="24" spans="1:4" s="1" customFormat="1" ht="20.25" customHeight="1" x14ac:dyDescent="0.2">
      <c r="A24" s="362"/>
      <c r="B24" s="363" t="s">
        <v>623</v>
      </c>
      <c r="C24" s="364"/>
      <c r="D24" s="362"/>
    </row>
    <row r="25" spans="1:4" s="1" customFormat="1" ht="16.5" customHeight="1" x14ac:dyDescent="0.2">
      <c r="A25" s="98">
        <v>77963890</v>
      </c>
      <c r="B25" s="365" t="s">
        <v>624</v>
      </c>
      <c r="C25" s="98">
        <v>223746588</v>
      </c>
      <c r="D25" s="98">
        <v>75131453</v>
      </c>
    </row>
    <row r="26" spans="1:4" s="1" customFormat="1" ht="16.5" customHeight="1" x14ac:dyDescent="0.2">
      <c r="A26" s="98">
        <v>25867614</v>
      </c>
      <c r="B26" s="365" t="s">
        <v>625</v>
      </c>
      <c r="C26" s="98">
        <v>59062920</v>
      </c>
      <c r="D26" s="98">
        <v>16172082</v>
      </c>
    </row>
    <row r="27" spans="1:4" s="1" customFormat="1" ht="16.5" customHeight="1" x14ac:dyDescent="0.2">
      <c r="A27" s="98">
        <v>34536096</v>
      </c>
      <c r="B27" s="365" t="s">
        <v>626</v>
      </c>
      <c r="C27" s="98">
        <v>255345405</v>
      </c>
      <c r="D27" s="98">
        <v>57428340</v>
      </c>
    </row>
    <row r="28" spans="1:4" s="1" customFormat="1" ht="16.5" customHeight="1" x14ac:dyDescent="0.2">
      <c r="A28" s="98">
        <v>58137731</v>
      </c>
      <c r="B28" s="365" t="s">
        <v>627</v>
      </c>
      <c r="C28" s="98">
        <v>225350755</v>
      </c>
      <c r="D28" s="98">
        <v>61397633</v>
      </c>
    </row>
    <row r="29" spans="1:4" s="1" customFormat="1" ht="16.5" customHeight="1" x14ac:dyDescent="0.2">
      <c r="A29" s="98">
        <v>890940</v>
      </c>
      <c r="B29" s="365" t="s">
        <v>628</v>
      </c>
      <c r="C29" s="98">
        <v>9886022</v>
      </c>
      <c r="D29" s="98">
        <v>1048207</v>
      </c>
    </row>
    <row r="30" spans="1:4" s="1" customFormat="1" ht="16.5" customHeight="1" x14ac:dyDescent="0.2">
      <c r="A30" s="98">
        <v>5437358</v>
      </c>
      <c r="B30" s="365" t="s">
        <v>629</v>
      </c>
      <c r="C30" s="98">
        <v>22994099</v>
      </c>
      <c r="D30" s="98">
        <v>5385716</v>
      </c>
    </row>
    <row r="31" spans="1:4" s="1" customFormat="1" ht="20.25" customHeight="1" x14ac:dyDescent="0.2">
      <c r="A31" s="137">
        <f>SUM(A25:A30)</f>
        <v>202833629</v>
      </c>
      <c r="B31" s="367" t="s">
        <v>630</v>
      </c>
      <c r="C31" s="137">
        <f>SUM(C25:C30)</f>
        <v>796385789</v>
      </c>
      <c r="D31" s="137">
        <f>SUM(D25:D30)</f>
        <v>216563431</v>
      </c>
    </row>
    <row r="32" spans="1:4" s="1" customFormat="1" ht="20.25" customHeight="1" x14ac:dyDescent="0.2">
      <c r="A32" s="369"/>
      <c r="B32" s="363" t="s">
        <v>631</v>
      </c>
      <c r="C32" s="370"/>
      <c r="D32" s="369"/>
    </row>
    <row r="33" spans="1:4" s="1" customFormat="1" ht="18" customHeight="1" x14ac:dyDescent="0.2">
      <c r="A33" s="98">
        <v>358070098</v>
      </c>
      <c r="B33" s="365" t="s">
        <v>632</v>
      </c>
      <c r="C33" s="98">
        <v>1324660866</v>
      </c>
      <c r="D33" s="98">
        <v>367912812</v>
      </c>
    </row>
    <row r="34" spans="1:4" s="1" customFormat="1" ht="18" customHeight="1" x14ac:dyDescent="0.2">
      <c r="A34" s="98">
        <v>148549595</v>
      </c>
      <c r="B34" s="365" t="s">
        <v>633</v>
      </c>
      <c r="C34" s="98">
        <v>686733395</v>
      </c>
      <c r="D34" s="98">
        <v>138557791</v>
      </c>
    </row>
    <row r="35" spans="1:4" s="1" customFormat="1" ht="18" customHeight="1" x14ac:dyDescent="0.2">
      <c r="A35" s="98">
        <v>220414504</v>
      </c>
      <c r="B35" s="365" t="s">
        <v>634</v>
      </c>
      <c r="C35" s="98">
        <v>579576550</v>
      </c>
      <c r="D35" s="98">
        <v>299555044</v>
      </c>
    </row>
    <row r="36" spans="1:4" s="1" customFormat="1" ht="18" customHeight="1" x14ac:dyDescent="0.2">
      <c r="A36" s="98">
        <v>42416673</v>
      </c>
      <c r="B36" s="365" t="s">
        <v>635</v>
      </c>
      <c r="C36" s="98">
        <v>79978437</v>
      </c>
      <c r="D36" s="98">
        <v>30190370</v>
      </c>
    </row>
    <row r="37" spans="1:4" s="1" customFormat="1" ht="18" customHeight="1" x14ac:dyDescent="0.2">
      <c r="A37" s="98">
        <v>86411419</v>
      </c>
      <c r="B37" s="365" t="s">
        <v>636</v>
      </c>
      <c r="C37" s="98">
        <v>317397624</v>
      </c>
      <c r="D37" s="98">
        <v>123733179</v>
      </c>
    </row>
    <row r="38" spans="1:4" s="1" customFormat="1" ht="18" customHeight="1" x14ac:dyDescent="0.2">
      <c r="A38" s="98">
        <v>187706878</v>
      </c>
      <c r="B38" s="365" t="s">
        <v>637</v>
      </c>
      <c r="C38" s="98">
        <v>777076069</v>
      </c>
      <c r="D38" s="98">
        <v>222786767</v>
      </c>
    </row>
    <row r="39" spans="1:4" s="1" customFormat="1" ht="18" customHeight="1" x14ac:dyDescent="0.2">
      <c r="A39" s="98">
        <v>19255767</v>
      </c>
      <c r="B39" s="365" t="s">
        <v>638</v>
      </c>
      <c r="C39" s="98">
        <v>52373705</v>
      </c>
      <c r="D39" s="98">
        <v>18741017</v>
      </c>
    </row>
    <row r="40" spans="1:4" s="1" customFormat="1" ht="17.25" customHeight="1" x14ac:dyDescent="0.2">
      <c r="A40" s="137">
        <f>SUM(A33:A39)</f>
        <v>1062824934</v>
      </c>
      <c r="B40" s="367" t="s">
        <v>639</v>
      </c>
      <c r="C40" s="137">
        <f>SUM(C33:C39)</f>
        <v>3817796646</v>
      </c>
      <c r="D40" s="137">
        <f>SUM(D33:D39)</f>
        <v>1201476980</v>
      </c>
    </row>
    <row r="41" spans="1:4" s="1" customFormat="1" ht="16.5" customHeight="1" x14ac:dyDescent="0.2">
      <c r="A41" s="137">
        <f>SUM(A40,+A31,+A23,+A15)</f>
        <v>1589104643</v>
      </c>
      <c r="B41" s="371" t="s">
        <v>640</v>
      </c>
      <c r="C41" s="137">
        <f>SUM(C15,+C23,C31,+C40)</f>
        <v>5833555190</v>
      </c>
      <c r="D41" s="137">
        <f>SUM(D15,+D23,D31,+D40)</f>
        <v>1647488688</v>
      </c>
    </row>
    <row r="42" spans="1:4" ht="18" x14ac:dyDescent="0.2">
      <c r="A42" s="372" t="s">
        <v>609</v>
      </c>
      <c r="B42" s="373" t="s">
        <v>641</v>
      </c>
      <c r="C42" s="137">
        <v>950000000</v>
      </c>
      <c r="D42" s="372" t="s">
        <v>609</v>
      </c>
    </row>
    <row r="43" spans="1:4" ht="19.5" customHeight="1" x14ac:dyDescent="0.2">
      <c r="A43" s="322"/>
      <c r="B43" s="374" t="s">
        <v>642</v>
      </c>
      <c r="C43" s="322"/>
      <c r="D43" s="322"/>
    </row>
    <row r="44" spans="1:4" x14ac:dyDescent="0.2">
      <c r="A44" s="322"/>
      <c r="B44" s="375"/>
      <c r="C44" s="322"/>
      <c r="D44" s="322"/>
    </row>
    <row r="45" spans="1:4" ht="19.5" customHeight="1" x14ac:dyDescent="0.2">
      <c r="A45" s="322"/>
      <c r="B45" s="375"/>
      <c r="C45" s="322"/>
      <c r="D45" s="322"/>
    </row>
    <row r="46" spans="1:4" ht="16.5" customHeight="1" x14ac:dyDescent="0.2">
      <c r="A46" s="322"/>
      <c r="B46" s="375"/>
      <c r="C46" s="322"/>
      <c r="D46" s="322"/>
    </row>
    <row r="47" spans="1:4" x14ac:dyDescent="0.2">
      <c r="A47" s="322"/>
      <c r="B47" s="375"/>
      <c r="C47" s="322"/>
      <c r="D47" s="322"/>
    </row>
    <row r="48" spans="1:4" x14ac:dyDescent="0.2">
      <c r="A48" s="322"/>
      <c r="B48" s="375"/>
      <c r="C48" s="322"/>
      <c r="D48" s="322"/>
    </row>
    <row r="49" spans="1:4" x14ac:dyDescent="0.2">
      <c r="A49" s="322"/>
      <c r="B49" s="375"/>
      <c r="C49" s="322"/>
      <c r="D49" s="322"/>
    </row>
    <row r="50" spans="1:4" x14ac:dyDescent="0.2">
      <c r="A50" s="322"/>
      <c r="B50" s="375"/>
      <c r="C50" s="322"/>
      <c r="D50" s="322"/>
    </row>
    <row r="51" spans="1:4" x14ac:dyDescent="0.2">
      <c r="A51" s="322"/>
      <c r="B51" s="375"/>
      <c r="C51" s="322"/>
      <c r="D51" s="322"/>
    </row>
    <row r="52" spans="1:4" x14ac:dyDescent="0.2">
      <c r="A52" s="322"/>
      <c r="B52" s="375"/>
      <c r="C52" s="322"/>
      <c r="D52" s="322"/>
    </row>
    <row r="53" spans="1:4" x14ac:dyDescent="0.2">
      <c r="A53" s="322"/>
      <c r="B53" s="375"/>
      <c r="C53" s="322"/>
      <c r="D53" s="322"/>
    </row>
    <row r="54" spans="1:4" x14ac:dyDescent="0.2">
      <c r="A54" s="322"/>
      <c r="B54" s="375"/>
      <c r="C54" s="322"/>
      <c r="D54" s="322"/>
    </row>
    <row r="55" spans="1:4" x14ac:dyDescent="0.2">
      <c r="A55" s="322"/>
      <c r="B55" s="375"/>
      <c r="C55" s="322"/>
      <c r="D55" s="322"/>
    </row>
    <row r="56" spans="1:4" x14ac:dyDescent="0.2">
      <c r="A56" s="322"/>
      <c r="B56" s="375"/>
      <c r="C56" s="322"/>
      <c r="D56" s="322"/>
    </row>
    <row r="57" spans="1:4" x14ac:dyDescent="0.2">
      <c r="A57" s="322"/>
      <c r="B57" s="375"/>
      <c r="C57" s="322"/>
      <c r="D57" s="322"/>
    </row>
    <row r="58" spans="1:4" x14ac:dyDescent="0.2">
      <c r="A58" s="322"/>
      <c r="B58" s="375"/>
      <c r="C58" s="322"/>
      <c r="D58" s="322"/>
    </row>
    <row r="59" spans="1:4" x14ac:dyDescent="0.2">
      <c r="A59" s="322"/>
      <c r="B59" s="375"/>
      <c r="C59" s="322"/>
      <c r="D59" s="322"/>
    </row>
    <row r="60" spans="1:4" x14ac:dyDescent="0.2">
      <c r="A60" s="322"/>
      <c r="B60" s="375"/>
      <c r="C60" s="322"/>
      <c r="D60" s="322"/>
    </row>
    <row r="61" spans="1:4" x14ac:dyDescent="0.2">
      <c r="A61" s="322"/>
      <c r="B61" s="375"/>
      <c r="C61" s="322"/>
      <c r="D61" s="322"/>
    </row>
    <row r="62" spans="1:4" x14ac:dyDescent="0.2">
      <c r="A62" s="322"/>
      <c r="B62" s="375"/>
      <c r="C62" s="322"/>
      <c r="D62" s="322"/>
    </row>
    <row r="63" spans="1:4" x14ac:dyDescent="0.2">
      <c r="A63" s="322"/>
      <c r="B63" s="375"/>
      <c r="C63" s="322"/>
      <c r="D63" s="322"/>
    </row>
    <row r="64" spans="1:4" x14ac:dyDescent="0.2">
      <c r="A64" s="322"/>
      <c r="B64" s="375"/>
      <c r="C64" s="322"/>
      <c r="D64" s="322"/>
    </row>
    <row r="65" spans="1:4" x14ac:dyDescent="0.2">
      <c r="A65" s="322"/>
      <c r="B65" s="375"/>
      <c r="C65" s="322"/>
      <c r="D65" s="322"/>
    </row>
    <row r="66" spans="1:4" x14ac:dyDescent="0.2">
      <c r="A66" s="322"/>
      <c r="B66" s="375"/>
      <c r="C66" s="322"/>
      <c r="D66" s="322"/>
    </row>
    <row r="67" spans="1:4" x14ac:dyDescent="0.2">
      <c r="A67" s="322"/>
      <c r="B67" s="375"/>
      <c r="C67" s="322"/>
      <c r="D67" s="322"/>
    </row>
    <row r="68" spans="1:4" x14ac:dyDescent="0.2">
      <c r="A68" s="322"/>
      <c r="B68" s="375"/>
      <c r="C68" s="322"/>
      <c r="D68" s="322"/>
    </row>
    <row r="69" spans="1:4" x14ac:dyDescent="0.2">
      <c r="A69" s="322"/>
      <c r="B69" s="375"/>
      <c r="C69" s="322"/>
      <c r="D69" s="322"/>
    </row>
    <row r="70" spans="1:4" x14ac:dyDescent="0.2">
      <c r="A70" s="322"/>
      <c r="B70" s="375"/>
      <c r="C70" s="322"/>
      <c r="D70" s="322"/>
    </row>
    <row r="71" spans="1:4" x14ac:dyDescent="0.2">
      <c r="A71" s="322"/>
      <c r="B71" s="375"/>
      <c r="C71" s="322"/>
      <c r="D71" s="322"/>
    </row>
    <row r="72" spans="1:4" x14ac:dyDescent="0.2">
      <c r="A72" s="322"/>
      <c r="B72" s="375"/>
      <c r="C72" s="322"/>
      <c r="D72" s="322"/>
    </row>
    <row r="73" spans="1:4" x14ac:dyDescent="0.2">
      <c r="A73" s="322"/>
      <c r="B73" s="375"/>
      <c r="C73" s="322"/>
      <c r="D73" s="322"/>
    </row>
    <row r="74" spans="1:4" x14ac:dyDescent="0.2">
      <c r="A74" s="322"/>
      <c r="B74" s="375"/>
      <c r="C74" s="322"/>
      <c r="D74" s="322"/>
    </row>
    <row r="75" spans="1:4" x14ac:dyDescent="0.2">
      <c r="A75" s="322"/>
      <c r="B75" s="375"/>
      <c r="C75" s="322"/>
      <c r="D75" s="322"/>
    </row>
    <row r="76" spans="1:4" x14ac:dyDescent="0.2">
      <c r="A76" s="322"/>
      <c r="B76" s="375"/>
      <c r="C76" s="322"/>
      <c r="D76" s="322"/>
    </row>
    <row r="77" spans="1:4" x14ac:dyDescent="0.2">
      <c r="A77" s="322"/>
      <c r="B77" s="375"/>
      <c r="C77" s="322"/>
      <c r="D77" s="322"/>
    </row>
    <row r="78" spans="1:4" x14ac:dyDescent="0.2">
      <c r="A78" s="322"/>
      <c r="B78" s="375"/>
      <c r="C78" s="322"/>
      <c r="D78" s="322"/>
    </row>
    <row r="79" spans="1:4" x14ac:dyDescent="0.2">
      <c r="A79" s="322"/>
      <c r="B79" s="375"/>
      <c r="C79" s="322"/>
      <c r="D79" s="322"/>
    </row>
    <row r="80" spans="1:4" x14ac:dyDescent="0.2">
      <c r="A80" s="322"/>
      <c r="B80" s="375"/>
      <c r="C80" s="322"/>
      <c r="D80" s="322"/>
    </row>
    <row r="81" spans="1:4" x14ac:dyDescent="0.2">
      <c r="A81" s="322"/>
      <c r="B81" s="375"/>
      <c r="C81" s="322"/>
      <c r="D81" s="322"/>
    </row>
    <row r="82" spans="1:4" x14ac:dyDescent="0.2">
      <c r="A82" s="322"/>
      <c r="B82" s="375"/>
      <c r="C82" s="322"/>
      <c r="D82" s="322"/>
    </row>
    <row r="83" spans="1:4" x14ac:dyDescent="0.2">
      <c r="A83" s="322"/>
      <c r="B83" s="375"/>
      <c r="C83" s="322"/>
      <c r="D83" s="322"/>
    </row>
    <row r="84" spans="1:4" x14ac:dyDescent="0.2">
      <c r="A84" s="322"/>
      <c r="B84" s="375"/>
      <c r="C84" s="322"/>
      <c r="D84" s="322"/>
    </row>
    <row r="85" spans="1:4" x14ac:dyDescent="0.2">
      <c r="A85" s="322"/>
      <c r="B85" s="375"/>
      <c r="C85" s="322"/>
      <c r="D85" s="322"/>
    </row>
    <row r="86" spans="1:4" x14ac:dyDescent="0.2">
      <c r="A86" s="322"/>
      <c r="B86" s="375"/>
      <c r="C86" s="322"/>
      <c r="D86" s="322"/>
    </row>
    <row r="87" spans="1:4" x14ac:dyDescent="0.2">
      <c r="A87" s="322"/>
      <c r="B87" s="375"/>
      <c r="C87" s="322"/>
      <c r="D87" s="322"/>
    </row>
    <row r="88" spans="1:4" x14ac:dyDescent="0.2">
      <c r="A88" s="322"/>
      <c r="B88" s="375"/>
      <c r="C88" s="322"/>
      <c r="D88" s="322"/>
    </row>
    <row r="89" spans="1:4" x14ac:dyDescent="0.2">
      <c r="A89" s="322"/>
      <c r="B89" s="375"/>
      <c r="C89" s="322"/>
      <c r="D89" s="322"/>
    </row>
    <row r="90" spans="1:4" x14ac:dyDescent="0.2">
      <c r="A90" s="322"/>
      <c r="B90" s="375"/>
      <c r="C90" s="322"/>
      <c r="D90" s="322"/>
    </row>
    <row r="91" spans="1:4" x14ac:dyDescent="0.2">
      <c r="A91" s="322"/>
      <c r="B91" s="375"/>
      <c r="C91" s="322"/>
      <c r="D91" s="322"/>
    </row>
    <row r="92" spans="1:4" x14ac:dyDescent="0.2">
      <c r="A92" s="322"/>
      <c r="B92" s="375"/>
      <c r="C92" s="322"/>
      <c r="D92" s="322"/>
    </row>
    <row r="93" spans="1:4" x14ac:dyDescent="0.2">
      <c r="A93" s="322"/>
      <c r="B93" s="375"/>
      <c r="C93" s="322"/>
      <c r="D93" s="322"/>
    </row>
    <row r="94" spans="1:4" x14ac:dyDescent="0.2">
      <c r="A94" s="322"/>
      <c r="B94" s="375"/>
      <c r="C94" s="322"/>
      <c r="D94" s="322"/>
    </row>
    <row r="95" spans="1:4" x14ac:dyDescent="0.2">
      <c r="A95" s="322"/>
      <c r="B95" s="375"/>
      <c r="C95" s="322"/>
      <c r="D95" s="322"/>
    </row>
    <row r="96" spans="1:4" x14ac:dyDescent="0.2">
      <c r="A96" s="322"/>
      <c r="B96" s="375"/>
      <c r="C96" s="322"/>
      <c r="D96" s="322"/>
    </row>
    <row r="97" spans="1:4" x14ac:dyDescent="0.2">
      <c r="A97" s="322"/>
      <c r="B97" s="375"/>
      <c r="C97" s="322"/>
      <c r="D97" s="322"/>
    </row>
    <row r="98" spans="1:4" x14ac:dyDescent="0.2">
      <c r="A98" s="322"/>
      <c r="B98" s="375"/>
      <c r="C98" s="322"/>
      <c r="D98" s="322"/>
    </row>
    <row r="99" spans="1:4" x14ac:dyDescent="0.2">
      <c r="A99" s="322"/>
      <c r="B99" s="375"/>
      <c r="C99" s="322"/>
      <c r="D99" s="322"/>
    </row>
    <row r="100" spans="1:4" x14ac:dyDescent="0.2">
      <c r="A100" s="322"/>
      <c r="B100" s="375"/>
      <c r="C100" s="322"/>
      <c r="D100" s="322"/>
    </row>
    <row r="101" spans="1:4" x14ac:dyDescent="0.2">
      <c r="A101" s="322"/>
      <c r="B101" s="375"/>
      <c r="C101" s="322"/>
      <c r="D101" s="322"/>
    </row>
    <row r="102" spans="1:4" x14ac:dyDescent="0.2">
      <c r="A102" s="322"/>
      <c r="B102" s="375"/>
      <c r="C102" s="322"/>
      <c r="D102" s="322"/>
    </row>
    <row r="103" spans="1:4" x14ac:dyDescent="0.2">
      <c r="A103" s="322"/>
      <c r="B103" s="375"/>
      <c r="C103" s="322"/>
      <c r="D103" s="322"/>
    </row>
    <row r="104" spans="1:4" x14ac:dyDescent="0.2">
      <c r="A104" s="322"/>
      <c r="B104" s="375"/>
      <c r="C104" s="322"/>
      <c r="D104" s="322"/>
    </row>
    <row r="105" spans="1:4" x14ac:dyDescent="0.2">
      <c r="A105" s="322"/>
      <c r="B105" s="375"/>
      <c r="C105" s="322"/>
      <c r="D105" s="322"/>
    </row>
    <row r="106" spans="1:4" x14ac:dyDescent="0.2">
      <c r="A106" s="322"/>
      <c r="B106" s="375"/>
      <c r="C106" s="322"/>
      <c r="D106" s="322"/>
    </row>
    <row r="107" spans="1:4" x14ac:dyDescent="0.2">
      <c r="A107" s="322"/>
      <c r="B107" s="375"/>
      <c r="C107" s="322"/>
      <c r="D107" s="322"/>
    </row>
    <row r="108" spans="1:4" x14ac:dyDescent="0.2">
      <c r="A108" s="322"/>
      <c r="B108" s="375"/>
      <c r="C108" s="322"/>
      <c r="D108" s="322"/>
    </row>
    <row r="109" spans="1:4" x14ac:dyDescent="0.2">
      <c r="A109" s="322"/>
      <c r="B109" s="375"/>
      <c r="C109" s="322"/>
      <c r="D109" s="322"/>
    </row>
    <row r="110" spans="1:4" x14ac:dyDescent="0.2">
      <c r="A110" s="322"/>
      <c r="B110" s="375"/>
      <c r="C110" s="322"/>
      <c r="D110" s="322"/>
    </row>
    <row r="111" spans="1:4" x14ac:dyDescent="0.2">
      <c r="A111" s="322"/>
      <c r="B111" s="375"/>
      <c r="C111" s="322"/>
      <c r="D111" s="322"/>
    </row>
    <row r="112" spans="1:4" x14ac:dyDescent="0.2">
      <c r="A112" s="322"/>
      <c r="B112" s="375"/>
      <c r="C112" s="322"/>
      <c r="D112" s="322"/>
    </row>
    <row r="113" spans="1:4" x14ac:dyDescent="0.2">
      <c r="A113" s="322"/>
      <c r="B113" s="375"/>
      <c r="C113" s="322"/>
      <c r="D113" s="322"/>
    </row>
    <row r="114" spans="1:4" x14ac:dyDescent="0.2">
      <c r="A114" s="322"/>
      <c r="B114" s="375"/>
      <c r="C114" s="322"/>
      <c r="D114" s="322"/>
    </row>
    <row r="115" spans="1:4" x14ac:dyDescent="0.2">
      <c r="A115" s="322"/>
      <c r="B115" s="375"/>
      <c r="C115" s="322"/>
      <c r="D115" s="322"/>
    </row>
    <row r="116" spans="1:4" x14ac:dyDescent="0.2">
      <c r="A116" s="322"/>
      <c r="B116" s="375"/>
      <c r="C116" s="322"/>
      <c r="D116" s="322"/>
    </row>
    <row r="117" spans="1:4" x14ac:dyDescent="0.2">
      <c r="A117" s="322"/>
      <c r="B117" s="375"/>
      <c r="C117" s="322"/>
      <c r="D117" s="322"/>
    </row>
    <row r="118" spans="1:4" x14ac:dyDescent="0.2">
      <c r="A118" s="322"/>
      <c r="B118" s="375"/>
      <c r="C118" s="322"/>
      <c r="D118" s="322"/>
    </row>
    <row r="119" spans="1:4" x14ac:dyDescent="0.2">
      <c r="A119" s="322"/>
      <c r="B119" s="375"/>
      <c r="C119" s="322"/>
      <c r="D119" s="322"/>
    </row>
    <row r="120" spans="1:4" x14ac:dyDescent="0.2">
      <c r="A120" s="322"/>
      <c r="B120" s="375"/>
      <c r="C120" s="322"/>
      <c r="D120" s="322"/>
    </row>
    <row r="121" spans="1:4" x14ac:dyDescent="0.2">
      <c r="A121" s="322"/>
      <c r="B121" s="375"/>
      <c r="C121" s="322"/>
      <c r="D121" s="322"/>
    </row>
  </sheetData>
  <mergeCells count="6">
    <mergeCell ref="A1:D1"/>
    <mergeCell ref="A2:D2"/>
    <mergeCell ref="A3:D3"/>
    <mergeCell ref="C5:D5"/>
    <mergeCell ref="C6:C7"/>
    <mergeCell ref="D6:D7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2"/>
  <sheetViews>
    <sheetView rightToLeft="1" topLeftCell="A55" workbookViewId="0">
      <selection activeCell="D74" sqref="D74"/>
    </sheetView>
  </sheetViews>
  <sheetFormatPr defaultRowHeight="12.75" x14ac:dyDescent="0.2"/>
  <cols>
    <col min="1" max="1" width="14.140625" customWidth="1"/>
    <col min="2" max="2" width="43.7109375" customWidth="1"/>
    <col min="3" max="3" width="14.140625" customWidth="1"/>
    <col min="4" max="4" width="14.28515625" customWidth="1"/>
  </cols>
  <sheetData>
    <row r="2" spans="1:4" s="1" customFormat="1" ht="13.5" customHeight="1" x14ac:dyDescent="0.2">
      <c r="A2" s="384" t="s">
        <v>93</v>
      </c>
      <c r="B2" s="384"/>
      <c r="C2" s="384"/>
      <c r="D2" s="384"/>
    </row>
    <row r="3" spans="1:4" s="1" customFormat="1" ht="20.25" customHeight="1" x14ac:dyDescent="0.2">
      <c r="A3" s="81" t="s">
        <v>94</v>
      </c>
      <c r="B3" s="82"/>
      <c r="C3" s="82"/>
      <c r="D3" s="82"/>
    </row>
    <row r="4" spans="1:4" s="1" customFormat="1" ht="19.5" customHeight="1" x14ac:dyDescent="0.2">
      <c r="A4" s="81" t="s">
        <v>95</v>
      </c>
      <c r="B4" s="82"/>
      <c r="C4" s="82"/>
      <c r="D4" s="82"/>
    </row>
    <row r="5" spans="1:4" s="1" customFormat="1" ht="17.25" customHeight="1" x14ac:dyDescent="0.2">
      <c r="A5" s="83"/>
      <c r="B5" s="83"/>
      <c r="C5" s="83"/>
      <c r="D5" s="84" t="s">
        <v>96</v>
      </c>
    </row>
    <row r="6" spans="1:4" s="1" customFormat="1" ht="18.75" customHeight="1" x14ac:dyDescent="0.2">
      <c r="A6" s="85" t="s">
        <v>2</v>
      </c>
      <c r="B6" s="86"/>
      <c r="C6" s="87" t="s">
        <v>89</v>
      </c>
      <c r="D6" s="50"/>
    </row>
    <row r="7" spans="1:4" s="1" customFormat="1" ht="18.75" customHeight="1" x14ac:dyDescent="0.2">
      <c r="A7" s="88" t="s">
        <v>57</v>
      </c>
      <c r="B7" s="89" t="s">
        <v>3</v>
      </c>
      <c r="C7" s="388" t="s">
        <v>4</v>
      </c>
      <c r="D7" s="388" t="s">
        <v>2</v>
      </c>
    </row>
    <row r="8" spans="1:4" s="1" customFormat="1" ht="18" customHeight="1" x14ac:dyDescent="0.2">
      <c r="A8" s="90">
        <v>2009</v>
      </c>
      <c r="B8" s="91"/>
      <c r="C8" s="389"/>
      <c r="D8" s="389"/>
    </row>
    <row r="9" spans="1:4" s="1" customFormat="1" ht="18.75" customHeight="1" x14ac:dyDescent="0.2">
      <c r="A9" s="92">
        <v>41618504</v>
      </c>
      <c r="B9" s="93" t="s">
        <v>97</v>
      </c>
      <c r="C9" s="94">
        <v>36957000</v>
      </c>
      <c r="D9" s="92">
        <v>41424004</v>
      </c>
    </row>
    <row r="10" spans="1:4" s="1" customFormat="1" ht="18.75" customHeight="1" x14ac:dyDescent="0.2">
      <c r="A10" s="95">
        <v>25211</v>
      </c>
      <c r="B10" s="96" t="s">
        <v>98</v>
      </c>
      <c r="C10" s="97" t="s">
        <v>54</v>
      </c>
      <c r="D10" s="95">
        <v>12441</v>
      </c>
    </row>
    <row r="11" spans="1:4" s="1" customFormat="1" ht="18.75" customHeight="1" x14ac:dyDescent="0.2">
      <c r="A11" s="98">
        <v>3109</v>
      </c>
      <c r="B11" s="96" t="s">
        <v>99</v>
      </c>
      <c r="C11" s="97" t="s">
        <v>54</v>
      </c>
      <c r="D11" s="98">
        <v>2864</v>
      </c>
    </row>
    <row r="12" spans="1:4" s="1" customFormat="1" ht="18.75" customHeight="1" x14ac:dyDescent="0.2">
      <c r="A12" s="95">
        <v>499618</v>
      </c>
      <c r="B12" s="96" t="s">
        <v>100</v>
      </c>
      <c r="C12" s="99">
        <v>302000</v>
      </c>
      <c r="D12" s="95">
        <v>345149</v>
      </c>
    </row>
    <row r="13" spans="1:4" s="1" customFormat="1" ht="18.75" customHeight="1" x14ac:dyDescent="0.2">
      <c r="A13" s="95">
        <v>395989319</v>
      </c>
      <c r="B13" s="96" t="s">
        <v>101</v>
      </c>
      <c r="C13" s="99">
        <v>328778000</v>
      </c>
      <c r="D13" s="95">
        <v>289023648</v>
      </c>
    </row>
    <row r="14" spans="1:4" s="1" customFormat="1" ht="18.75" customHeight="1" x14ac:dyDescent="0.2">
      <c r="A14" s="95">
        <v>3751726</v>
      </c>
      <c r="B14" s="96" t="s">
        <v>102</v>
      </c>
      <c r="C14" s="99">
        <v>3284000</v>
      </c>
      <c r="D14" s="95">
        <v>3048343</v>
      </c>
    </row>
    <row r="15" spans="1:4" s="1" customFormat="1" ht="18.75" customHeight="1" x14ac:dyDescent="0.2">
      <c r="A15" s="95">
        <v>161905</v>
      </c>
      <c r="B15" s="96" t="s">
        <v>103</v>
      </c>
      <c r="C15" s="99">
        <v>161000</v>
      </c>
      <c r="D15" s="95">
        <v>214545</v>
      </c>
    </row>
    <row r="16" spans="1:4" s="1" customFormat="1" ht="18.75" customHeight="1" x14ac:dyDescent="0.2">
      <c r="A16" s="95">
        <v>2471962</v>
      </c>
      <c r="B16" s="96" t="s">
        <v>104</v>
      </c>
      <c r="C16" s="99">
        <v>755000</v>
      </c>
      <c r="D16" s="95">
        <v>1962502</v>
      </c>
    </row>
    <row r="17" spans="1:4" s="1" customFormat="1" ht="18.75" customHeight="1" x14ac:dyDescent="0.2">
      <c r="A17" s="95">
        <v>15955003</v>
      </c>
      <c r="B17" s="96" t="s">
        <v>105</v>
      </c>
      <c r="C17" s="99">
        <v>13396000</v>
      </c>
      <c r="D17" s="95">
        <v>18389134</v>
      </c>
    </row>
    <row r="18" spans="1:4" s="1" customFormat="1" ht="18" customHeight="1" x14ac:dyDescent="0.2">
      <c r="A18" s="95">
        <v>33442374</v>
      </c>
      <c r="B18" s="96" t="s">
        <v>106</v>
      </c>
      <c r="C18" s="99">
        <v>28304000</v>
      </c>
      <c r="D18" s="95">
        <v>29061057</v>
      </c>
    </row>
    <row r="19" spans="1:4" s="1" customFormat="1" ht="18" customHeight="1" x14ac:dyDescent="0.2">
      <c r="A19" s="95">
        <v>4133218</v>
      </c>
      <c r="B19" s="96" t="s">
        <v>107</v>
      </c>
      <c r="C19" s="99">
        <v>3096000</v>
      </c>
      <c r="D19" s="95">
        <v>5369485</v>
      </c>
    </row>
    <row r="20" spans="1:4" s="1" customFormat="1" ht="18" customHeight="1" x14ac:dyDescent="0.2">
      <c r="A20" s="95">
        <v>3121776</v>
      </c>
      <c r="B20" s="96" t="s">
        <v>108</v>
      </c>
      <c r="C20" s="99">
        <v>2483000</v>
      </c>
      <c r="D20" s="95">
        <v>3041508</v>
      </c>
    </row>
    <row r="21" spans="1:4" s="1" customFormat="1" ht="18" customHeight="1" x14ac:dyDescent="0.2">
      <c r="A21" s="95">
        <v>18677694</v>
      </c>
      <c r="B21" s="96" t="s">
        <v>109</v>
      </c>
      <c r="C21" s="99">
        <v>20000000</v>
      </c>
      <c r="D21" s="95">
        <v>19568890</v>
      </c>
    </row>
    <row r="22" spans="1:4" s="1" customFormat="1" ht="18" customHeight="1" x14ac:dyDescent="0.2">
      <c r="A22" s="95">
        <v>3269027</v>
      </c>
      <c r="B22" s="96" t="s">
        <v>110</v>
      </c>
      <c r="C22" s="99">
        <v>798000</v>
      </c>
      <c r="D22" s="95">
        <v>2060583</v>
      </c>
    </row>
    <row r="23" spans="1:4" s="1" customFormat="1" ht="18" customHeight="1" x14ac:dyDescent="0.2">
      <c r="A23" s="95">
        <v>590196</v>
      </c>
      <c r="B23" s="96" t="s">
        <v>111</v>
      </c>
      <c r="C23" s="99">
        <v>794000</v>
      </c>
      <c r="D23" s="95">
        <v>812842</v>
      </c>
    </row>
    <row r="24" spans="1:4" s="1" customFormat="1" ht="18" customHeight="1" x14ac:dyDescent="0.2">
      <c r="A24" s="95">
        <v>101192</v>
      </c>
      <c r="B24" s="96" t="s">
        <v>112</v>
      </c>
      <c r="C24" s="99">
        <v>92000</v>
      </c>
      <c r="D24" s="95">
        <v>124945</v>
      </c>
    </row>
    <row r="25" spans="1:4" s="1" customFormat="1" ht="18" customHeight="1" x14ac:dyDescent="0.2">
      <c r="A25" s="95">
        <v>46411938</v>
      </c>
      <c r="B25" s="96" t="s">
        <v>113</v>
      </c>
      <c r="C25" s="99">
        <v>42092000</v>
      </c>
      <c r="D25" s="95">
        <v>51676964</v>
      </c>
    </row>
    <row r="26" spans="1:4" s="1" customFormat="1" ht="18.75" customHeight="1" x14ac:dyDescent="0.2">
      <c r="A26" s="95">
        <v>26760746</v>
      </c>
      <c r="B26" s="96" t="s">
        <v>114</v>
      </c>
      <c r="C26" s="99">
        <v>27860000</v>
      </c>
      <c r="D26" s="95">
        <v>25248654</v>
      </c>
    </row>
    <row r="27" spans="1:4" s="1" customFormat="1" ht="18.75" customHeight="1" x14ac:dyDescent="0.2">
      <c r="A27" s="95">
        <v>7561336</v>
      </c>
      <c r="B27" s="96" t="s">
        <v>115</v>
      </c>
      <c r="C27" s="99">
        <v>6207000</v>
      </c>
      <c r="D27" s="95">
        <v>8016823</v>
      </c>
    </row>
    <row r="28" spans="1:4" s="1" customFormat="1" ht="18.75" customHeight="1" x14ac:dyDescent="0.2">
      <c r="A28" s="95">
        <v>9891</v>
      </c>
      <c r="B28" s="96" t="s">
        <v>116</v>
      </c>
      <c r="C28" s="99">
        <v>2000</v>
      </c>
      <c r="D28" s="95">
        <v>8807</v>
      </c>
    </row>
    <row r="29" spans="1:4" s="1" customFormat="1" ht="18.75" customHeight="1" x14ac:dyDescent="0.2">
      <c r="A29" s="95">
        <v>8936284</v>
      </c>
      <c r="B29" s="96" t="s">
        <v>117</v>
      </c>
      <c r="C29" s="99">
        <v>8089000</v>
      </c>
      <c r="D29" s="95">
        <v>10526234</v>
      </c>
    </row>
    <row r="30" spans="1:4" s="1" customFormat="1" ht="18.75" customHeight="1" x14ac:dyDescent="0.2">
      <c r="A30" s="95">
        <v>10281</v>
      </c>
      <c r="B30" s="96" t="s">
        <v>118</v>
      </c>
      <c r="C30" s="99">
        <v>2000</v>
      </c>
      <c r="D30" s="95">
        <v>11303</v>
      </c>
    </row>
    <row r="31" spans="1:4" s="1" customFormat="1" ht="18.75" customHeight="1" x14ac:dyDescent="0.45">
      <c r="A31" s="100">
        <v>3202123</v>
      </c>
      <c r="B31" s="65" t="s">
        <v>119</v>
      </c>
      <c r="C31" s="101">
        <v>1087000</v>
      </c>
      <c r="D31" s="100">
        <v>3539890</v>
      </c>
    </row>
    <row r="32" spans="1:4" s="1" customFormat="1" ht="18.75" customHeight="1" x14ac:dyDescent="0.2">
      <c r="A32" s="95">
        <v>7108</v>
      </c>
      <c r="B32" s="96" t="s">
        <v>120</v>
      </c>
      <c r="C32" s="99">
        <v>6000</v>
      </c>
      <c r="D32" s="95">
        <v>60034</v>
      </c>
    </row>
    <row r="33" spans="1:4" s="54" customFormat="1" ht="18.75" customHeight="1" x14ac:dyDescent="0.2">
      <c r="A33" s="95">
        <v>8931</v>
      </c>
      <c r="B33" s="102" t="s">
        <v>121</v>
      </c>
      <c r="C33" s="99">
        <v>7000</v>
      </c>
      <c r="D33" s="95">
        <v>7657</v>
      </c>
    </row>
    <row r="34" spans="1:4" s="1" customFormat="1" ht="18.75" customHeight="1" x14ac:dyDescent="0.2">
      <c r="A34" s="98">
        <v>14143</v>
      </c>
      <c r="B34" s="96" t="s">
        <v>122</v>
      </c>
      <c r="C34" s="99">
        <v>6000</v>
      </c>
      <c r="D34" s="98">
        <v>9776</v>
      </c>
    </row>
    <row r="35" spans="1:4" s="1" customFormat="1" ht="18.75" customHeight="1" x14ac:dyDescent="0.2">
      <c r="A35" s="95">
        <v>975182</v>
      </c>
      <c r="B35" s="102" t="s">
        <v>123</v>
      </c>
      <c r="C35" s="99">
        <v>1179000</v>
      </c>
      <c r="D35" s="95">
        <v>2801601</v>
      </c>
    </row>
    <row r="36" spans="1:4" s="1" customFormat="1" ht="18.75" customHeight="1" x14ac:dyDescent="0.2">
      <c r="A36" s="95">
        <v>68485</v>
      </c>
      <c r="B36" s="102" t="s">
        <v>124</v>
      </c>
      <c r="C36" s="99">
        <v>29000</v>
      </c>
      <c r="D36" s="95">
        <v>43973</v>
      </c>
    </row>
    <row r="37" spans="1:4" s="1" customFormat="1" ht="18.75" customHeight="1" x14ac:dyDescent="0.2">
      <c r="A37" s="95">
        <v>81281168</v>
      </c>
      <c r="B37" s="102" t="s">
        <v>125</v>
      </c>
      <c r="C37" s="99">
        <v>45000000</v>
      </c>
      <c r="D37" s="95">
        <v>56983169</v>
      </c>
    </row>
    <row r="38" spans="1:4" s="1" customFormat="1" ht="18.75" customHeight="1" x14ac:dyDescent="0.2">
      <c r="A38" s="95">
        <v>5430225</v>
      </c>
      <c r="B38" s="102" t="s">
        <v>126</v>
      </c>
      <c r="C38" s="99">
        <v>319000</v>
      </c>
      <c r="D38" s="95">
        <v>1941971</v>
      </c>
    </row>
    <row r="39" spans="1:4" s="1" customFormat="1" ht="18.75" customHeight="1" x14ac:dyDescent="0.2">
      <c r="A39" s="103">
        <v>278078</v>
      </c>
      <c r="B39" s="104" t="s">
        <v>127</v>
      </c>
      <c r="C39" s="105" t="s">
        <v>54</v>
      </c>
      <c r="D39" s="103">
        <v>334988</v>
      </c>
    </row>
    <row r="40" spans="1:4" s="1" customFormat="1" ht="12" customHeight="1" x14ac:dyDescent="0.2">
      <c r="A40"/>
      <c r="B40"/>
      <c r="C40"/>
      <c r="D40"/>
    </row>
    <row r="41" spans="1:4" s="1" customFormat="1" ht="12" customHeight="1" x14ac:dyDescent="0.2">
      <c r="A41"/>
      <c r="B41"/>
      <c r="C41"/>
      <c r="D41"/>
    </row>
    <row r="42" spans="1:4" s="1" customFormat="1" ht="16.5" customHeight="1" x14ac:dyDescent="0.2">
      <c r="A42"/>
      <c r="B42" s="76" t="s">
        <v>128</v>
      </c>
      <c r="C42"/>
      <c r="D42"/>
    </row>
    <row r="43" spans="1:4" s="1" customFormat="1" ht="12" customHeight="1" x14ac:dyDescent="0.2">
      <c r="A43"/>
      <c r="B43"/>
      <c r="C43"/>
      <c r="D43"/>
    </row>
    <row r="44" spans="1:4" s="1" customFormat="1" ht="12" customHeight="1" x14ac:dyDescent="0.2">
      <c r="A44"/>
      <c r="B44"/>
      <c r="C44"/>
      <c r="D44"/>
    </row>
    <row r="45" spans="1:4" s="1" customFormat="1" ht="12" customHeight="1" x14ac:dyDescent="0.2">
      <c r="A45"/>
      <c r="B45"/>
      <c r="C45"/>
      <c r="D45"/>
    </row>
    <row r="46" spans="1:4" s="1" customFormat="1" ht="14.25" customHeight="1" x14ac:dyDescent="0.2">
      <c r="A46" s="4"/>
      <c r="B46" s="4"/>
      <c r="C46" s="4"/>
      <c r="D46" s="4"/>
    </row>
    <row r="47" spans="1:4" s="1" customFormat="1" ht="14.25" customHeight="1" x14ac:dyDescent="0.2">
      <c r="A47" s="4"/>
      <c r="B47" s="4"/>
      <c r="C47" s="4"/>
      <c r="D47" s="4"/>
    </row>
    <row r="48" spans="1:4" s="1" customFormat="1" ht="14.25" customHeight="1" x14ac:dyDescent="0.2">
      <c r="A48" s="4"/>
      <c r="B48" s="4"/>
      <c r="C48" s="4"/>
      <c r="D48" s="4"/>
    </row>
    <row r="49" spans="1:4" s="1" customFormat="1" ht="14.25" customHeight="1" x14ac:dyDescent="0.2">
      <c r="A49" s="384" t="s">
        <v>129</v>
      </c>
      <c r="B49" s="384"/>
      <c r="C49" s="384"/>
      <c r="D49" s="384"/>
    </row>
    <row r="50" spans="1:4" s="1" customFormat="1" ht="20.25" customHeight="1" x14ac:dyDescent="0.2">
      <c r="A50" s="106" t="s">
        <v>130</v>
      </c>
      <c r="B50" s="82"/>
      <c r="C50" s="82"/>
      <c r="D50" s="82"/>
    </row>
    <row r="51" spans="1:4" s="1" customFormat="1" ht="20.25" customHeight="1" x14ac:dyDescent="0.2">
      <c r="A51" s="107" t="s">
        <v>131</v>
      </c>
      <c r="B51" s="108"/>
      <c r="C51" s="82"/>
      <c r="D51" s="82"/>
    </row>
    <row r="52" spans="1:4" s="1" customFormat="1" ht="18" customHeight="1" x14ac:dyDescent="0.2">
      <c r="A52" s="83"/>
      <c r="B52" s="83"/>
      <c r="C52" s="83"/>
      <c r="D52" s="84" t="s">
        <v>96</v>
      </c>
    </row>
    <row r="53" spans="1:4" s="1" customFormat="1" ht="18.75" customHeight="1" x14ac:dyDescent="0.2">
      <c r="A53" s="85" t="s">
        <v>2</v>
      </c>
      <c r="B53" s="86"/>
      <c r="C53" s="87" t="s">
        <v>89</v>
      </c>
      <c r="D53" s="50"/>
    </row>
    <row r="54" spans="1:4" s="1" customFormat="1" ht="18" customHeight="1" x14ac:dyDescent="0.2">
      <c r="A54" s="88" t="s">
        <v>57</v>
      </c>
      <c r="B54" s="89" t="s">
        <v>3</v>
      </c>
      <c r="C54" s="388" t="s">
        <v>4</v>
      </c>
      <c r="D54" s="388" t="s">
        <v>2</v>
      </c>
    </row>
    <row r="55" spans="1:4" s="1" customFormat="1" ht="18.75" customHeight="1" x14ac:dyDescent="0.2">
      <c r="A55" s="109">
        <v>2009</v>
      </c>
      <c r="B55" s="110"/>
      <c r="C55" s="389"/>
      <c r="D55" s="389"/>
    </row>
    <row r="56" spans="1:4" s="1" customFormat="1" ht="18.75" customHeight="1" x14ac:dyDescent="0.2">
      <c r="A56" s="111">
        <v>11599</v>
      </c>
      <c r="B56" s="102" t="s">
        <v>132</v>
      </c>
      <c r="C56" s="112">
        <v>1000</v>
      </c>
      <c r="D56" s="98">
        <v>3289</v>
      </c>
    </row>
    <row r="57" spans="1:4" s="1" customFormat="1" ht="18.75" customHeight="1" x14ac:dyDescent="0.2">
      <c r="A57" s="95">
        <v>1363752</v>
      </c>
      <c r="B57" s="102" t="s">
        <v>133</v>
      </c>
      <c r="C57" s="112">
        <v>74000</v>
      </c>
      <c r="D57" s="95">
        <v>391851</v>
      </c>
    </row>
    <row r="58" spans="1:4" s="1" customFormat="1" ht="18.75" customHeight="1" x14ac:dyDescent="0.2">
      <c r="A58" s="95">
        <v>10106</v>
      </c>
      <c r="B58" s="102" t="s">
        <v>134</v>
      </c>
      <c r="C58" s="97" t="s">
        <v>54</v>
      </c>
      <c r="D58" s="97" t="s">
        <v>54</v>
      </c>
    </row>
    <row r="59" spans="1:4" s="1" customFormat="1" ht="18.75" customHeight="1" x14ac:dyDescent="0.2">
      <c r="A59" s="95">
        <v>228987</v>
      </c>
      <c r="B59" s="102" t="s">
        <v>135</v>
      </c>
      <c r="C59" s="112">
        <v>180000</v>
      </c>
      <c r="D59" s="95">
        <v>206180</v>
      </c>
    </row>
    <row r="60" spans="1:4" s="1" customFormat="1" ht="18.75" customHeight="1" x14ac:dyDescent="0.2">
      <c r="A60" s="95">
        <v>3928</v>
      </c>
      <c r="B60" s="102" t="s">
        <v>136</v>
      </c>
      <c r="C60" s="112">
        <v>3000</v>
      </c>
      <c r="D60" s="95">
        <v>2549</v>
      </c>
    </row>
    <row r="61" spans="1:4" s="1" customFormat="1" ht="18.75" customHeight="1" x14ac:dyDescent="0.2">
      <c r="A61" s="95">
        <v>9917</v>
      </c>
      <c r="B61" s="102" t="s">
        <v>137</v>
      </c>
      <c r="C61" s="95">
        <v>5000</v>
      </c>
      <c r="D61" s="95">
        <v>23254</v>
      </c>
    </row>
    <row r="62" spans="1:4" s="1" customFormat="1" ht="18.75" customHeight="1" x14ac:dyDescent="0.2">
      <c r="A62" s="95">
        <v>663974</v>
      </c>
      <c r="B62" s="102" t="s">
        <v>138</v>
      </c>
      <c r="C62" s="112">
        <v>883000</v>
      </c>
      <c r="D62" s="95">
        <v>1306023</v>
      </c>
    </row>
    <row r="63" spans="1:4" s="1" customFormat="1" ht="18.75" customHeight="1" x14ac:dyDescent="0.2">
      <c r="A63" s="95">
        <v>43</v>
      </c>
      <c r="B63" s="102" t="s">
        <v>139</v>
      </c>
      <c r="C63" s="97" t="s">
        <v>54</v>
      </c>
      <c r="D63" s="95">
        <v>5</v>
      </c>
    </row>
    <row r="64" spans="1:4" s="1" customFormat="1" ht="18.75" customHeight="1" x14ac:dyDescent="0.2">
      <c r="A64" s="95">
        <v>140925</v>
      </c>
      <c r="B64" s="102" t="s">
        <v>140</v>
      </c>
      <c r="C64" s="112">
        <v>112000</v>
      </c>
      <c r="D64" s="99">
        <v>93724</v>
      </c>
    </row>
    <row r="65" spans="1:4" s="1" customFormat="1" ht="18.75" customHeight="1" x14ac:dyDescent="0.2">
      <c r="A65" s="95">
        <v>10154590</v>
      </c>
      <c r="B65" s="102" t="s">
        <v>141</v>
      </c>
      <c r="C65" s="112">
        <v>13511000</v>
      </c>
      <c r="D65" s="99">
        <v>7376332</v>
      </c>
    </row>
    <row r="66" spans="1:4" s="1" customFormat="1" ht="18.75" customHeight="1" x14ac:dyDescent="0.2">
      <c r="A66" s="95">
        <v>227</v>
      </c>
      <c r="B66" s="102" t="s">
        <v>142</v>
      </c>
      <c r="C66" s="97" t="s">
        <v>54</v>
      </c>
      <c r="D66" s="99">
        <v>4007</v>
      </c>
    </row>
    <row r="67" spans="1:4" s="1" customFormat="1" ht="18.75" customHeight="1" x14ac:dyDescent="0.2">
      <c r="A67" s="95">
        <v>103881103</v>
      </c>
      <c r="B67" s="102" t="s">
        <v>143</v>
      </c>
      <c r="C67" s="99">
        <v>112435000</v>
      </c>
      <c r="D67" s="95">
        <v>122902872</v>
      </c>
    </row>
    <row r="68" spans="1:4" s="1" customFormat="1" ht="18.75" customHeight="1" x14ac:dyDescent="0.2">
      <c r="A68" s="95">
        <v>149</v>
      </c>
      <c r="B68" s="102" t="s">
        <v>144</v>
      </c>
      <c r="C68" s="97" t="s">
        <v>54</v>
      </c>
      <c r="D68" s="95">
        <v>1536</v>
      </c>
    </row>
    <row r="69" spans="1:4" s="1" customFormat="1" ht="18.75" customHeight="1" x14ac:dyDescent="0.2">
      <c r="A69" s="95">
        <v>888328</v>
      </c>
      <c r="B69" s="102" t="s">
        <v>145</v>
      </c>
      <c r="C69" s="99">
        <v>433000</v>
      </c>
      <c r="D69" s="95">
        <v>941793</v>
      </c>
    </row>
    <row r="70" spans="1:4" s="1" customFormat="1" ht="18.75" customHeight="1" x14ac:dyDescent="0.2">
      <c r="A70" s="95">
        <v>1128840</v>
      </c>
      <c r="B70" s="102" t="s">
        <v>146</v>
      </c>
      <c r="C70" s="99">
        <v>1036000</v>
      </c>
      <c r="D70" s="95">
        <v>901902</v>
      </c>
    </row>
    <row r="71" spans="1:4" s="1" customFormat="1" ht="18.75" customHeight="1" x14ac:dyDescent="0.2">
      <c r="A71" s="95">
        <v>43032651</v>
      </c>
      <c r="B71" s="102" t="s">
        <v>147</v>
      </c>
      <c r="C71" s="99">
        <v>44119000</v>
      </c>
      <c r="D71" s="95">
        <v>53007835</v>
      </c>
    </row>
    <row r="72" spans="1:4" s="1" customFormat="1" ht="18.75" customHeight="1" x14ac:dyDescent="0.2">
      <c r="A72" s="95">
        <v>228600</v>
      </c>
      <c r="B72" s="102" t="s">
        <v>148</v>
      </c>
      <c r="C72" s="112">
        <v>175000</v>
      </c>
      <c r="D72" s="95">
        <v>86882</v>
      </c>
    </row>
    <row r="73" spans="1:4" s="1" customFormat="1" ht="18.75" customHeight="1" x14ac:dyDescent="0.2">
      <c r="A73" s="95">
        <v>1146</v>
      </c>
      <c r="B73" s="102" t="s">
        <v>149</v>
      </c>
      <c r="C73" s="97" t="s">
        <v>54</v>
      </c>
      <c r="D73" s="95">
        <v>4466</v>
      </c>
    </row>
    <row r="74" spans="1:4" s="1" customFormat="1" ht="18.75" customHeight="1" x14ac:dyDescent="0.2">
      <c r="A74" s="95">
        <v>240297654</v>
      </c>
      <c r="B74" s="102" t="s">
        <v>150</v>
      </c>
      <c r="C74" s="99">
        <v>232783000</v>
      </c>
      <c r="D74" s="95">
        <v>268954237</v>
      </c>
    </row>
    <row r="75" spans="1:4" s="1" customFormat="1" ht="18.75" customHeight="1" x14ac:dyDescent="0.2">
      <c r="A75" s="95">
        <v>1485974</v>
      </c>
      <c r="B75" s="102" t="s">
        <v>151</v>
      </c>
      <c r="C75" s="97" t="s">
        <v>54</v>
      </c>
      <c r="D75" s="95">
        <v>257245</v>
      </c>
    </row>
    <row r="76" spans="1:4" s="1" customFormat="1" ht="18.75" customHeight="1" x14ac:dyDescent="0.2">
      <c r="A76" s="95">
        <v>120632</v>
      </c>
      <c r="B76" s="102" t="s">
        <v>152</v>
      </c>
      <c r="C76" s="112">
        <v>25000</v>
      </c>
      <c r="D76" s="95">
        <v>160783</v>
      </c>
    </row>
    <row r="77" spans="1:4" s="1" customFormat="1" ht="18.75" customHeight="1" x14ac:dyDescent="0.2">
      <c r="A77" s="113"/>
      <c r="B77" s="114" t="s">
        <v>153</v>
      </c>
      <c r="C77" s="115"/>
      <c r="D77" s="113"/>
    </row>
    <row r="78" spans="1:4" s="1" customFormat="1" ht="18.75" customHeight="1" x14ac:dyDescent="0.2">
      <c r="A78" s="95">
        <v>384195848</v>
      </c>
      <c r="B78" s="102" t="s">
        <v>154</v>
      </c>
      <c r="C78" s="99">
        <v>486140000</v>
      </c>
      <c r="D78" s="95">
        <v>417540524</v>
      </c>
    </row>
    <row r="79" spans="1:4" s="1" customFormat="1" ht="18.75" customHeight="1" x14ac:dyDescent="0.2">
      <c r="A79" s="95">
        <v>3819</v>
      </c>
      <c r="B79" s="102" t="s">
        <v>155</v>
      </c>
      <c r="C79" s="116" t="s">
        <v>54</v>
      </c>
      <c r="D79" s="116" t="s">
        <v>54</v>
      </c>
    </row>
    <row r="80" spans="1:4" s="1" customFormat="1" ht="18.75" customHeight="1" x14ac:dyDescent="0.2">
      <c r="A80" s="98">
        <v>6695</v>
      </c>
      <c r="B80" s="102" t="s">
        <v>156</v>
      </c>
      <c r="C80" s="97" t="s">
        <v>54</v>
      </c>
      <c r="D80" s="112">
        <v>1168511</v>
      </c>
    </row>
    <row r="81" spans="1:4" s="1" customFormat="1" ht="18.75" customHeight="1" x14ac:dyDescent="0.2">
      <c r="A81" s="116" t="s">
        <v>54</v>
      </c>
      <c r="B81" s="102" t="s">
        <v>157</v>
      </c>
      <c r="C81" s="97" t="s">
        <v>54</v>
      </c>
      <c r="D81" s="95">
        <v>13198444</v>
      </c>
    </row>
    <row r="82" spans="1:4" s="1" customFormat="1" ht="18.75" customHeight="1" x14ac:dyDescent="0.2">
      <c r="A82" s="116" t="s">
        <v>54</v>
      </c>
      <c r="B82" s="104" t="s">
        <v>158</v>
      </c>
      <c r="C82" s="112">
        <v>14000000</v>
      </c>
      <c r="D82" s="116" t="s">
        <v>54</v>
      </c>
    </row>
    <row r="83" spans="1:4" s="1" customFormat="1" ht="23.25" x14ac:dyDescent="0.2">
      <c r="A83" s="117">
        <f>SUM(A9:A39,A56:A82)</f>
        <v>1492627240</v>
      </c>
      <c r="B83" s="118" t="s">
        <v>159</v>
      </c>
      <c r="C83" s="119">
        <f>SUM(C9:C82)</f>
        <v>1477000000</v>
      </c>
      <c r="D83" s="117">
        <f>SUM(D9:D39,D56:D82)</f>
        <v>1464208028</v>
      </c>
    </row>
    <row r="84" spans="1:4" s="1" customFormat="1" ht="18" customHeight="1" x14ac:dyDescent="0.2">
      <c r="A84" s="385" t="s">
        <v>160</v>
      </c>
      <c r="B84" s="385"/>
      <c r="C84" s="385"/>
      <c r="D84" s="385"/>
    </row>
    <row r="85" spans="1:4" s="1" customFormat="1" ht="21.75" x14ac:dyDescent="0.2">
      <c r="A85" s="386" t="s">
        <v>161</v>
      </c>
      <c r="B85" s="386"/>
      <c r="C85" s="386"/>
      <c r="D85" s="386"/>
    </row>
    <row r="86" spans="1:4" s="1" customFormat="1" ht="14.25" x14ac:dyDescent="0.2">
      <c r="A86" s="387" t="s">
        <v>162</v>
      </c>
      <c r="B86" s="387"/>
      <c r="C86" s="387"/>
      <c r="D86" s="387"/>
    </row>
    <row r="87" spans="1:4" s="1" customFormat="1" ht="21.75" x14ac:dyDescent="0.2">
      <c r="A87" s="386" t="s">
        <v>163</v>
      </c>
      <c r="B87" s="386"/>
      <c r="C87" s="386"/>
      <c r="D87" s="386"/>
    </row>
    <row r="88" spans="1:4" s="1" customFormat="1" ht="18.75" customHeight="1" x14ac:dyDescent="0.2">
      <c r="A88"/>
      <c r="B88" s="76" t="s">
        <v>164</v>
      </c>
      <c r="C88"/>
      <c r="D88"/>
    </row>
    <row r="89" spans="1:4" s="1" customFormat="1" x14ac:dyDescent="0.2"/>
    <row r="90" spans="1:4" s="1" customFormat="1" x14ac:dyDescent="0.2"/>
    <row r="91" spans="1:4" s="1" customFormat="1" x14ac:dyDescent="0.2"/>
    <row r="92" spans="1:4" s="1" customFormat="1" x14ac:dyDescent="0.2"/>
    <row r="93" spans="1:4" s="1" customFormat="1" x14ac:dyDescent="0.2"/>
    <row r="94" spans="1:4" s="1" customFormat="1" ht="22.5" customHeight="1" x14ac:dyDescent="0.2"/>
    <row r="95" spans="1:4" s="1" customFormat="1" x14ac:dyDescent="0.2"/>
    <row r="96" spans="1:4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</sheetData>
  <mergeCells count="10">
    <mergeCell ref="A84:D84"/>
    <mergeCell ref="A85:D85"/>
    <mergeCell ref="A86:D86"/>
    <mergeCell ref="A87:D87"/>
    <mergeCell ref="A2:D2"/>
    <mergeCell ref="C7:C8"/>
    <mergeCell ref="D7:D8"/>
    <mergeCell ref="A49:D49"/>
    <mergeCell ref="C54:C55"/>
    <mergeCell ref="D54:D55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8"/>
  <sheetViews>
    <sheetView rightToLeft="1" topLeftCell="A139" workbookViewId="0">
      <selection activeCell="E7" sqref="E7"/>
    </sheetView>
  </sheetViews>
  <sheetFormatPr defaultRowHeight="12.75" x14ac:dyDescent="0.2"/>
  <cols>
    <col min="1" max="1" width="14" customWidth="1"/>
    <col min="2" max="2" width="3.7109375" customWidth="1"/>
    <col min="3" max="3" width="50.5703125" customWidth="1"/>
    <col min="4" max="4" width="14.5703125" customWidth="1"/>
    <col min="5" max="5" width="14.140625" customWidth="1"/>
    <col min="6" max="6" width="11" bestFit="1" customWidth="1"/>
    <col min="7" max="7" width="11.7109375" bestFit="1" customWidth="1"/>
  </cols>
  <sheetData>
    <row r="2" spans="1:5" s="1" customFormat="1" ht="23.25" x14ac:dyDescent="0.2">
      <c r="A2" s="384" t="s">
        <v>165</v>
      </c>
      <c r="B2" s="384"/>
      <c r="C2" s="384"/>
      <c r="D2" s="384"/>
      <c r="E2" s="384"/>
    </row>
    <row r="3" spans="1:5" s="1" customFormat="1" ht="19.5" customHeight="1" x14ac:dyDescent="0.2">
      <c r="A3" s="81" t="s">
        <v>166</v>
      </c>
      <c r="B3" s="120"/>
      <c r="C3" s="120"/>
      <c r="D3" s="120"/>
      <c r="E3" s="120"/>
    </row>
    <row r="4" spans="1:5" s="1" customFormat="1" ht="19.5" customHeight="1" x14ac:dyDescent="0.2">
      <c r="A4" s="81" t="s">
        <v>167</v>
      </c>
      <c r="B4" s="120"/>
      <c r="C4" s="120"/>
      <c r="D4" s="120"/>
      <c r="E4" s="120"/>
    </row>
    <row r="5" spans="1:5" s="1" customFormat="1" ht="19.5" customHeight="1" x14ac:dyDescent="0.2">
      <c r="A5" s="81" t="s">
        <v>168</v>
      </c>
      <c r="B5" s="120"/>
      <c r="C5" s="120"/>
      <c r="D5" s="120"/>
      <c r="E5" s="120"/>
    </row>
    <row r="6" spans="1:5" s="1" customFormat="1" ht="19.5" customHeight="1" x14ac:dyDescent="0.2">
      <c r="A6" s="83"/>
      <c r="B6" s="121"/>
      <c r="C6" s="83"/>
      <c r="D6" s="83"/>
      <c r="E6" s="84" t="s">
        <v>96</v>
      </c>
    </row>
    <row r="7" spans="1:5" s="1" customFormat="1" ht="19.5" customHeight="1" x14ac:dyDescent="0.2">
      <c r="A7" s="85" t="s">
        <v>169</v>
      </c>
      <c r="B7" s="122"/>
      <c r="C7" s="123"/>
      <c r="D7" s="44" t="s">
        <v>89</v>
      </c>
      <c r="E7" s="124"/>
    </row>
    <row r="8" spans="1:5" s="1" customFormat="1" ht="19.5" customHeight="1" x14ac:dyDescent="0.2">
      <c r="A8" s="88" t="s">
        <v>57</v>
      </c>
      <c r="B8" s="41" t="s">
        <v>3</v>
      </c>
      <c r="C8" s="125"/>
      <c r="D8" s="388" t="s">
        <v>4</v>
      </c>
      <c r="E8" s="388" t="s">
        <v>169</v>
      </c>
    </row>
    <row r="9" spans="1:5" s="1" customFormat="1" ht="18.75" customHeight="1" x14ac:dyDescent="0.2">
      <c r="A9" s="88">
        <v>2009</v>
      </c>
      <c r="B9" s="126"/>
      <c r="C9" s="127"/>
      <c r="D9" s="389"/>
      <c r="E9" s="389"/>
    </row>
    <row r="10" spans="1:5" s="1" customFormat="1" ht="21" customHeight="1" x14ac:dyDescent="0.2">
      <c r="A10" s="128"/>
      <c r="B10" s="129" t="s">
        <v>7</v>
      </c>
      <c r="C10" s="130" t="s">
        <v>170</v>
      </c>
      <c r="D10" s="131"/>
      <c r="E10" s="131"/>
    </row>
    <row r="11" spans="1:5" s="1" customFormat="1" ht="19.5" customHeight="1" x14ac:dyDescent="0.2">
      <c r="A11" s="98">
        <v>25211</v>
      </c>
      <c r="B11" s="38"/>
      <c r="C11" s="132" t="s">
        <v>98</v>
      </c>
      <c r="D11" s="116">
        <v>0</v>
      </c>
      <c r="E11" s="98">
        <v>12441</v>
      </c>
    </row>
    <row r="12" spans="1:5" s="1" customFormat="1" ht="19.5" customHeight="1" x14ac:dyDescent="0.2">
      <c r="A12" s="98">
        <v>3109</v>
      </c>
      <c r="B12" s="38"/>
      <c r="C12" s="132" t="s">
        <v>99</v>
      </c>
      <c r="D12" s="116">
        <v>0</v>
      </c>
      <c r="E12" s="98">
        <v>2864</v>
      </c>
    </row>
    <row r="13" spans="1:5" s="1" customFormat="1" ht="19.5" customHeight="1" x14ac:dyDescent="0.2">
      <c r="A13" s="98">
        <v>499618</v>
      </c>
      <c r="B13" s="38"/>
      <c r="C13" s="132" t="s">
        <v>100</v>
      </c>
      <c r="D13" s="98">
        <v>302000</v>
      </c>
      <c r="E13" s="98">
        <v>345149</v>
      </c>
    </row>
    <row r="14" spans="1:5" s="1" customFormat="1" ht="19.5" customHeight="1" x14ac:dyDescent="0.2">
      <c r="A14" s="98">
        <v>395989319</v>
      </c>
      <c r="B14" s="38"/>
      <c r="C14" s="132" t="s">
        <v>101</v>
      </c>
      <c r="D14" s="98">
        <v>328778000</v>
      </c>
      <c r="E14" s="98">
        <v>289023648</v>
      </c>
    </row>
    <row r="15" spans="1:5" s="1" customFormat="1" ht="19.5" customHeight="1" x14ac:dyDescent="0.2">
      <c r="A15" s="98">
        <v>3751726</v>
      </c>
      <c r="B15" s="38"/>
      <c r="C15" s="132" t="s">
        <v>102</v>
      </c>
      <c r="D15" s="98">
        <v>3284000</v>
      </c>
      <c r="E15" s="98">
        <v>3048343</v>
      </c>
    </row>
    <row r="16" spans="1:5" s="1" customFormat="1" ht="20.25" customHeight="1" x14ac:dyDescent="0.2">
      <c r="A16" s="98">
        <v>9891</v>
      </c>
      <c r="B16" s="38"/>
      <c r="C16" s="132" t="s">
        <v>116</v>
      </c>
      <c r="D16" s="98">
        <v>2000</v>
      </c>
      <c r="E16" s="98">
        <v>8807</v>
      </c>
    </row>
    <row r="17" spans="1:7" s="1" customFormat="1" ht="19.5" customHeight="1" x14ac:dyDescent="0.2">
      <c r="A17" s="98">
        <v>3202123</v>
      </c>
      <c r="B17" s="38"/>
      <c r="C17" s="133" t="s">
        <v>171</v>
      </c>
      <c r="D17" s="98">
        <v>1087000</v>
      </c>
      <c r="E17" s="98">
        <v>3539890</v>
      </c>
    </row>
    <row r="18" spans="1:7" s="1" customFormat="1" ht="19.5" customHeight="1" x14ac:dyDescent="0.2">
      <c r="A18" s="98">
        <v>7108</v>
      </c>
      <c r="B18" s="38"/>
      <c r="C18" s="132" t="s">
        <v>120</v>
      </c>
      <c r="D18" s="98">
        <v>6000</v>
      </c>
      <c r="E18" s="98">
        <v>60034</v>
      </c>
    </row>
    <row r="19" spans="1:7" s="1" customFormat="1" ht="19.5" customHeight="1" x14ac:dyDescent="0.2">
      <c r="A19" s="98">
        <v>68485</v>
      </c>
      <c r="B19" s="38"/>
      <c r="C19" s="132" t="s">
        <v>172</v>
      </c>
      <c r="D19" s="98">
        <v>29000</v>
      </c>
      <c r="E19" s="98">
        <v>43973</v>
      </c>
    </row>
    <row r="20" spans="1:7" s="1" customFormat="1" ht="19.5" customHeight="1" x14ac:dyDescent="0.2">
      <c r="A20" s="98">
        <v>11599</v>
      </c>
      <c r="B20" s="38"/>
      <c r="C20" s="132" t="s">
        <v>173</v>
      </c>
      <c r="D20" s="98">
        <v>1000</v>
      </c>
      <c r="E20" s="98">
        <v>3289</v>
      </c>
    </row>
    <row r="21" spans="1:7" s="1" customFormat="1" ht="19.5" customHeight="1" x14ac:dyDescent="0.2">
      <c r="A21" s="98">
        <v>3928</v>
      </c>
      <c r="B21" s="38"/>
      <c r="C21" s="132" t="s">
        <v>136</v>
      </c>
      <c r="D21" s="98">
        <v>3000</v>
      </c>
      <c r="E21" s="98">
        <v>2549</v>
      </c>
    </row>
    <row r="22" spans="1:7" s="1" customFormat="1" ht="19.5" customHeight="1" x14ac:dyDescent="0.2">
      <c r="A22" s="98">
        <v>9917</v>
      </c>
      <c r="B22" s="38"/>
      <c r="C22" s="132" t="s">
        <v>174</v>
      </c>
      <c r="D22" s="98">
        <v>5000</v>
      </c>
      <c r="E22" s="98">
        <v>23254</v>
      </c>
    </row>
    <row r="23" spans="1:7" s="1" customFormat="1" ht="19.5" customHeight="1" x14ac:dyDescent="0.2">
      <c r="A23" s="98">
        <v>43</v>
      </c>
      <c r="B23" s="38"/>
      <c r="C23" s="132" t="s">
        <v>139</v>
      </c>
      <c r="D23" s="116" t="s">
        <v>54</v>
      </c>
      <c r="E23" s="98">
        <v>5</v>
      </c>
    </row>
    <row r="24" spans="1:7" s="1" customFormat="1" ht="19.5" customHeight="1" x14ac:dyDescent="0.2">
      <c r="A24" s="98">
        <v>149</v>
      </c>
      <c r="B24" s="38"/>
      <c r="C24" s="132" t="s">
        <v>144</v>
      </c>
      <c r="D24" s="116" t="s">
        <v>54</v>
      </c>
      <c r="E24" s="98">
        <v>1536</v>
      </c>
    </row>
    <row r="25" spans="1:7" s="1" customFormat="1" ht="21.75" customHeight="1" x14ac:dyDescent="0.2">
      <c r="A25" s="111">
        <f>SUM(A11:A24)</f>
        <v>403582226</v>
      </c>
      <c r="B25" s="134"/>
      <c r="C25" s="13" t="s">
        <v>175</v>
      </c>
      <c r="D25" s="111">
        <f>SUM(D13:D24)</f>
        <v>333497000</v>
      </c>
      <c r="E25" s="111">
        <f>SUM(E11:E24)</f>
        <v>296115782</v>
      </c>
    </row>
    <row r="26" spans="1:7" s="1" customFormat="1" ht="21.75" customHeight="1" x14ac:dyDescent="0.2">
      <c r="A26" s="111"/>
      <c r="B26" s="36" t="s">
        <v>8</v>
      </c>
      <c r="C26" s="130" t="s">
        <v>176</v>
      </c>
      <c r="D26" s="111"/>
      <c r="E26" s="111"/>
    </row>
    <row r="27" spans="1:7" s="1" customFormat="1" ht="21.75" customHeight="1" x14ac:dyDescent="0.2">
      <c r="A27" s="98">
        <v>228600</v>
      </c>
      <c r="B27" s="38"/>
      <c r="C27" s="132" t="s">
        <v>148</v>
      </c>
      <c r="D27" s="98">
        <v>175000</v>
      </c>
      <c r="E27" s="98">
        <v>86882</v>
      </c>
    </row>
    <row r="28" spans="1:7" s="1" customFormat="1" ht="21.75" customHeight="1" x14ac:dyDescent="0.2">
      <c r="A28" s="111">
        <f>SUM(A27)</f>
        <v>228600</v>
      </c>
      <c r="B28" s="134"/>
      <c r="C28" s="12" t="s">
        <v>177</v>
      </c>
      <c r="D28" s="111">
        <f>SUM(D27)</f>
        <v>175000</v>
      </c>
      <c r="E28" s="111">
        <f>SUM(E27)</f>
        <v>86882</v>
      </c>
    </row>
    <row r="29" spans="1:7" s="1" customFormat="1" ht="20.25" customHeight="1" x14ac:dyDescent="0.2">
      <c r="A29" s="111"/>
      <c r="B29" s="36" t="s">
        <v>9</v>
      </c>
      <c r="C29" s="130" t="s">
        <v>178</v>
      </c>
      <c r="D29" s="111"/>
      <c r="E29" s="111"/>
    </row>
    <row r="30" spans="1:7" s="1" customFormat="1" ht="20.25" customHeight="1" x14ac:dyDescent="0.2">
      <c r="A30" s="98">
        <v>42741</v>
      </c>
      <c r="B30" s="36"/>
      <c r="C30" s="132" t="s">
        <v>179</v>
      </c>
      <c r="D30" s="116" t="s">
        <v>54</v>
      </c>
      <c r="E30" s="98">
        <v>70463</v>
      </c>
      <c r="G30" s="135"/>
    </row>
    <row r="31" spans="1:7" s="1" customFormat="1" ht="19.5" customHeight="1" x14ac:dyDescent="0.2">
      <c r="A31" s="98">
        <v>161905</v>
      </c>
      <c r="B31" s="38"/>
      <c r="C31" s="132" t="s">
        <v>103</v>
      </c>
      <c r="D31" s="98">
        <v>161000</v>
      </c>
      <c r="E31" s="98">
        <v>214545</v>
      </c>
    </row>
    <row r="32" spans="1:7" s="1" customFormat="1" ht="19.5" customHeight="1" x14ac:dyDescent="0.2">
      <c r="A32" s="98">
        <v>3121776</v>
      </c>
      <c r="B32" s="38"/>
      <c r="C32" s="132" t="s">
        <v>108</v>
      </c>
      <c r="D32" s="98">
        <v>2483000</v>
      </c>
      <c r="E32" s="98">
        <v>3041494</v>
      </c>
      <c r="F32" s="135"/>
      <c r="G32" s="135"/>
    </row>
    <row r="33" spans="1:5" s="1" customFormat="1" ht="19.5" customHeight="1" x14ac:dyDescent="0.2">
      <c r="A33" s="98">
        <v>10281</v>
      </c>
      <c r="B33" s="38"/>
      <c r="C33" s="132" t="s">
        <v>118</v>
      </c>
      <c r="D33" s="98">
        <v>2000</v>
      </c>
      <c r="E33" s="98">
        <v>11303</v>
      </c>
    </row>
    <row r="34" spans="1:5" s="1" customFormat="1" ht="19.5" customHeight="1" x14ac:dyDescent="0.2">
      <c r="A34" s="98">
        <v>663974</v>
      </c>
      <c r="B34" s="38"/>
      <c r="C34" s="132" t="s">
        <v>180</v>
      </c>
      <c r="D34" s="98">
        <v>883000</v>
      </c>
      <c r="E34" s="98">
        <v>1306023</v>
      </c>
    </row>
    <row r="35" spans="1:5" s="1" customFormat="1" ht="19.5" customHeight="1" x14ac:dyDescent="0.2">
      <c r="A35" s="98">
        <v>1146</v>
      </c>
      <c r="B35" s="38"/>
      <c r="C35" s="136" t="s">
        <v>149</v>
      </c>
      <c r="D35" s="116" t="s">
        <v>54</v>
      </c>
      <c r="E35" s="98">
        <v>4466</v>
      </c>
    </row>
    <row r="36" spans="1:5" s="1" customFormat="1" ht="19.5" customHeight="1" x14ac:dyDescent="0.2">
      <c r="A36" s="98">
        <v>240297654</v>
      </c>
      <c r="B36" s="38"/>
      <c r="C36" s="132" t="s">
        <v>150</v>
      </c>
      <c r="D36" s="98">
        <v>232783000</v>
      </c>
      <c r="E36" s="98">
        <v>268954237</v>
      </c>
    </row>
    <row r="37" spans="1:5" s="1" customFormat="1" ht="21.75" customHeight="1" x14ac:dyDescent="0.2">
      <c r="A37" s="137">
        <f>SUM(A30:A36)</f>
        <v>244299477</v>
      </c>
      <c r="B37" s="134"/>
      <c r="C37" s="12" t="s">
        <v>181</v>
      </c>
      <c r="D37" s="137">
        <f>SUM(D30:D36)</f>
        <v>236312000</v>
      </c>
      <c r="E37" s="137">
        <f>SUM(E30:E36)</f>
        <v>273602531</v>
      </c>
    </row>
    <row r="38" spans="1:5" s="1" customFormat="1" ht="18" customHeight="1" x14ac:dyDescent="0.2">
      <c r="A38"/>
      <c r="B38"/>
      <c r="C38"/>
      <c r="D38"/>
      <c r="E38"/>
    </row>
    <row r="39" spans="1:5" s="1" customFormat="1" ht="12.75" customHeight="1" x14ac:dyDescent="0.2">
      <c r="A39"/>
      <c r="B39"/>
      <c r="C39" s="138" t="s">
        <v>182</v>
      </c>
      <c r="D39"/>
      <c r="E39"/>
    </row>
    <row r="40" spans="1:5" s="1" customFormat="1" ht="12.75" customHeight="1" x14ac:dyDescent="0.2">
      <c r="A40"/>
      <c r="B40"/>
      <c r="C40"/>
      <c r="D40"/>
      <c r="E40"/>
    </row>
    <row r="41" spans="1:5" s="1" customFormat="1" ht="12.75" customHeight="1" x14ac:dyDescent="0.2">
      <c r="A41"/>
      <c r="B41"/>
      <c r="D41"/>
      <c r="E41"/>
    </row>
    <row r="42" spans="1:5" s="1" customFormat="1" ht="12.75" customHeight="1" x14ac:dyDescent="0.2">
      <c r="A42"/>
      <c r="B42"/>
      <c r="D42"/>
      <c r="E42"/>
    </row>
    <row r="43" spans="1:5" s="1" customFormat="1" ht="12.75" customHeight="1" x14ac:dyDescent="0.2">
      <c r="A43"/>
      <c r="B43"/>
      <c r="D43"/>
      <c r="E43"/>
    </row>
    <row r="44" spans="1:5" s="1" customFormat="1" ht="12.75" customHeight="1" x14ac:dyDescent="0.2">
      <c r="A44"/>
      <c r="B44"/>
      <c r="D44"/>
      <c r="E44"/>
    </row>
    <row r="45" spans="1:5" s="1" customFormat="1" ht="12.75" customHeight="1" x14ac:dyDescent="0.2">
      <c r="A45"/>
      <c r="B45"/>
      <c r="C45"/>
      <c r="D45"/>
      <c r="E45"/>
    </row>
    <row r="46" spans="1:5" s="1" customFormat="1" ht="16.5" customHeight="1" x14ac:dyDescent="0.2">
      <c r="A46" s="139"/>
      <c r="B46" s="83"/>
      <c r="C46" s="83"/>
      <c r="D46" s="83"/>
      <c r="E46" s="83"/>
    </row>
    <row r="47" spans="1:5" s="1" customFormat="1" ht="16.5" customHeight="1" x14ac:dyDescent="0.2">
      <c r="A47" s="384" t="s">
        <v>183</v>
      </c>
      <c r="B47" s="384"/>
      <c r="C47" s="384"/>
      <c r="D47" s="384"/>
      <c r="E47" s="384"/>
    </row>
    <row r="48" spans="1:5" s="1" customFormat="1" ht="18.75" customHeight="1" x14ac:dyDescent="0.2">
      <c r="A48" s="106" t="s">
        <v>184</v>
      </c>
      <c r="B48" s="120"/>
      <c r="C48" s="120"/>
      <c r="D48" s="120"/>
      <c r="E48" s="120"/>
    </row>
    <row r="49" spans="1:7" s="1" customFormat="1" ht="19.5" customHeight="1" x14ac:dyDescent="0.2">
      <c r="A49" s="81" t="s">
        <v>167</v>
      </c>
      <c r="B49" s="120"/>
      <c r="C49" s="120"/>
      <c r="D49" s="120"/>
      <c r="E49" s="120"/>
    </row>
    <row r="50" spans="1:7" s="1" customFormat="1" ht="19.5" customHeight="1" x14ac:dyDescent="0.2">
      <c r="A50" s="81" t="s">
        <v>168</v>
      </c>
      <c r="B50" s="120"/>
      <c r="C50" s="120"/>
      <c r="D50" s="120"/>
      <c r="E50" s="120"/>
    </row>
    <row r="51" spans="1:7" s="1" customFormat="1" ht="16.5" customHeight="1" x14ac:dyDescent="0.2">
      <c r="A51" s="83"/>
      <c r="B51" s="121"/>
      <c r="C51" s="83"/>
      <c r="D51" s="83"/>
      <c r="E51" s="84" t="s">
        <v>96</v>
      </c>
    </row>
    <row r="52" spans="1:7" s="1" customFormat="1" ht="16.5" customHeight="1" x14ac:dyDescent="0.2">
      <c r="A52" s="85" t="s">
        <v>169</v>
      </c>
      <c r="B52" s="122"/>
      <c r="C52" s="123"/>
      <c r="D52" s="44" t="s">
        <v>89</v>
      </c>
      <c r="E52" s="124"/>
    </row>
    <row r="53" spans="1:7" s="1" customFormat="1" ht="18" customHeight="1" x14ac:dyDescent="0.2">
      <c r="A53" s="88" t="s">
        <v>57</v>
      </c>
      <c r="B53" s="41" t="s">
        <v>3</v>
      </c>
      <c r="C53" s="125"/>
      <c r="D53" s="388" t="s">
        <v>4</v>
      </c>
      <c r="E53" s="388" t="s">
        <v>169</v>
      </c>
    </row>
    <row r="54" spans="1:7" s="1" customFormat="1" ht="15" customHeight="1" x14ac:dyDescent="0.2">
      <c r="A54" s="88">
        <v>2009</v>
      </c>
      <c r="B54" s="126"/>
      <c r="C54" s="127"/>
      <c r="D54" s="389"/>
      <c r="E54" s="389"/>
    </row>
    <row r="55" spans="1:7" s="1" customFormat="1" ht="18.75" customHeight="1" x14ac:dyDescent="0.2">
      <c r="A55" s="140"/>
      <c r="B55" s="36" t="s">
        <v>10</v>
      </c>
      <c r="C55" s="130" t="s">
        <v>185</v>
      </c>
      <c r="D55" s="141"/>
      <c r="E55" s="141"/>
    </row>
    <row r="56" spans="1:7" s="1" customFormat="1" ht="18.75" customHeight="1" x14ac:dyDescent="0.2">
      <c r="A56" s="116" t="s">
        <v>54</v>
      </c>
      <c r="B56" s="36"/>
      <c r="C56" s="133" t="s">
        <v>186</v>
      </c>
      <c r="D56" s="116" t="s">
        <v>54</v>
      </c>
      <c r="E56" s="98">
        <v>14</v>
      </c>
    </row>
    <row r="57" spans="1:7" s="1" customFormat="1" ht="18.75" customHeight="1" x14ac:dyDescent="0.2">
      <c r="A57" s="98">
        <v>12391</v>
      </c>
      <c r="B57" s="36"/>
      <c r="C57" s="136" t="s">
        <v>187</v>
      </c>
      <c r="D57" s="98">
        <v>14000</v>
      </c>
      <c r="E57" s="98">
        <v>7753</v>
      </c>
      <c r="G57" s="135"/>
    </row>
    <row r="58" spans="1:7" s="1" customFormat="1" ht="18" customHeight="1" x14ac:dyDescent="0.2">
      <c r="A58" s="98">
        <v>3268185</v>
      </c>
      <c r="B58" s="38"/>
      <c r="C58" s="136" t="s">
        <v>110</v>
      </c>
      <c r="D58" s="98">
        <v>798000</v>
      </c>
      <c r="E58" s="98">
        <v>2059754</v>
      </c>
      <c r="G58" s="135"/>
    </row>
    <row r="59" spans="1:7" s="1" customFormat="1" ht="18" customHeight="1" x14ac:dyDescent="0.2">
      <c r="A59" s="98">
        <v>975182</v>
      </c>
      <c r="B59" s="38"/>
      <c r="C59" s="136" t="s">
        <v>123</v>
      </c>
      <c r="D59" s="98">
        <v>1179000</v>
      </c>
      <c r="E59" s="98">
        <v>2801601</v>
      </c>
    </row>
    <row r="60" spans="1:7" s="1" customFormat="1" ht="18" customHeight="1" x14ac:dyDescent="0.2">
      <c r="A60" s="98">
        <v>278078</v>
      </c>
      <c r="B60" s="38"/>
      <c r="C60" s="132" t="s">
        <v>127</v>
      </c>
      <c r="D60" s="116" t="s">
        <v>54</v>
      </c>
      <c r="E60" s="98">
        <v>334988</v>
      </c>
    </row>
    <row r="61" spans="1:7" s="1" customFormat="1" ht="18" customHeight="1" x14ac:dyDescent="0.2">
      <c r="A61" s="98">
        <v>1363752</v>
      </c>
      <c r="B61" s="38"/>
      <c r="C61" s="132" t="s">
        <v>188</v>
      </c>
      <c r="D61" s="98">
        <v>74000</v>
      </c>
      <c r="E61" s="98">
        <v>391851</v>
      </c>
    </row>
    <row r="62" spans="1:7" s="1" customFormat="1" ht="18" customHeight="1" x14ac:dyDescent="0.2">
      <c r="A62" s="98">
        <v>1357</v>
      </c>
      <c r="B62" s="38"/>
      <c r="C62" s="132" t="s">
        <v>189</v>
      </c>
      <c r="D62" s="116" t="s">
        <v>54</v>
      </c>
      <c r="E62" s="98">
        <v>118</v>
      </c>
      <c r="G62" s="135"/>
    </row>
    <row r="63" spans="1:7" s="1" customFormat="1" ht="18" customHeight="1" x14ac:dyDescent="0.2">
      <c r="A63" s="98">
        <v>36</v>
      </c>
      <c r="B63" s="38"/>
      <c r="C63" s="132" t="s">
        <v>190</v>
      </c>
      <c r="D63" s="116" t="s">
        <v>54</v>
      </c>
      <c r="E63" s="98">
        <v>633</v>
      </c>
      <c r="G63" s="135"/>
    </row>
    <row r="64" spans="1:7" s="1" customFormat="1" ht="18" customHeight="1" x14ac:dyDescent="0.2">
      <c r="A64" s="98">
        <v>227</v>
      </c>
      <c r="B64" s="38"/>
      <c r="C64" s="132" t="s">
        <v>191</v>
      </c>
      <c r="D64" s="116" t="s">
        <v>54</v>
      </c>
      <c r="E64" s="98">
        <v>4007</v>
      </c>
    </row>
    <row r="65" spans="1:7" s="1" customFormat="1" ht="18" customHeight="1" x14ac:dyDescent="0.2">
      <c r="A65" s="98">
        <v>655356</v>
      </c>
      <c r="B65" s="38"/>
      <c r="C65" s="132" t="s">
        <v>192</v>
      </c>
      <c r="D65" s="98">
        <v>851000</v>
      </c>
      <c r="E65" s="98">
        <v>883009</v>
      </c>
      <c r="G65" s="135"/>
    </row>
    <row r="66" spans="1:7" s="1" customFormat="1" ht="17.25" customHeight="1" x14ac:dyDescent="0.2">
      <c r="A66" s="137">
        <f>SUM(A57:A65)</f>
        <v>6554564</v>
      </c>
      <c r="B66" s="134"/>
      <c r="C66" s="12" t="s">
        <v>193</v>
      </c>
      <c r="D66" s="137">
        <f>SUM(D57:D65)</f>
        <v>2916000</v>
      </c>
      <c r="E66" s="137">
        <f>SUM(E56:E65)</f>
        <v>6483728</v>
      </c>
    </row>
    <row r="67" spans="1:7" s="1" customFormat="1" ht="16.5" customHeight="1" x14ac:dyDescent="0.2">
      <c r="A67" s="111"/>
      <c r="B67" s="129" t="s">
        <v>11</v>
      </c>
      <c r="C67" s="130" t="s">
        <v>194</v>
      </c>
      <c r="D67" s="111"/>
      <c r="E67" s="111"/>
    </row>
    <row r="68" spans="1:7" s="1" customFormat="1" ht="17.25" customHeight="1" x14ac:dyDescent="0.2">
      <c r="A68" s="98">
        <v>18665303</v>
      </c>
      <c r="B68" s="38"/>
      <c r="C68" s="132" t="s">
        <v>109</v>
      </c>
      <c r="D68" s="98">
        <v>19986000</v>
      </c>
      <c r="E68" s="98">
        <v>19561137</v>
      </c>
    </row>
    <row r="69" spans="1:7" s="1" customFormat="1" ht="16.5" customHeight="1" x14ac:dyDescent="0.2">
      <c r="A69" s="111">
        <f>SUM(A68:A68)</f>
        <v>18665303</v>
      </c>
      <c r="B69" s="134"/>
      <c r="C69" s="13" t="s">
        <v>195</v>
      </c>
      <c r="D69" s="111">
        <f>SUM(D67:D68)</f>
        <v>19986000</v>
      </c>
      <c r="E69" s="111">
        <f>SUM(E68:E68)</f>
        <v>19561137</v>
      </c>
    </row>
    <row r="70" spans="1:7" s="1" customFormat="1" ht="16.5" customHeight="1" x14ac:dyDescent="0.2">
      <c r="A70" s="111"/>
      <c r="B70" s="36" t="s">
        <v>12</v>
      </c>
      <c r="C70" s="130" t="s">
        <v>196</v>
      </c>
      <c r="D70" s="111"/>
      <c r="E70" s="111"/>
    </row>
    <row r="71" spans="1:7" s="1" customFormat="1" ht="18" customHeight="1" x14ac:dyDescent="0.2">
      <c r="A71" s="98">
        <v>590196</v>
      </c>
      <c r="B71" s="38"/>
      <c r="C71" s="132" t="s">
        <v>111</v>
      </c>
      <c r="D71" s="98">
        <v>794000</v>
      </c>
      <c r="E71" s="98">
        <v>812842</v>
      </c>
    </row>
    <row r="72" spans="1:7" s="1" customFormat="1" ht="18" customHeight="1" x14ac:dyDescent="0.2">
      <c r="A72" s="98">
        <v>8931</v>
      </c>
      <c r="B72" s="38"/>
      <c r="C72" s="132" t="s">
        <v>121</v>
      </c>
      <c r="D72" s="98">
        <v>7000</v>
      </c>
      <c r="E72" s="98">
        <v>7657</v>
      </c>
    </row>
    <row r="73" spans="1:7" s="1" customFormat="1" ht="18" customHeight="1" x14ac:dyDescent="0.2">
      <c r="A73" s="98">
        <v>10106</v>
      </c>
      <c r="B73" s="38"/>
      <c r="C73" s="132" t="s">
        <v>197</v>
      </c>
      <c r="D73" s="116" t="s">
        <v>54</v>
      </c>
      <c r="E73" s="116" t="s">
        <v>54</v>
      </c>
    </row>
    <row r="74" spans="1:7" s="1" customFormat="1" ht="18" customHeight="1" x14ac:dyDescent="0.2">
      <c r="A74" s="98">
        <v>103225747</v>
      </c>
      <c r="B74" s="38"/>
      <c r="C74" s="132" t="s">
        <v>198</v>
      </c>
      <c r="D74" s="98">
        <v>111584000</v>
      </c>
      <c r="E74" s="98">
        <v>122019863</v>
      </c>
    </row>
    <row r="75" spans="1:7" s="1" customFormat="1" ht="18.75" customHeight="1" x14ac:dyDescent="0.2">
      <c r="A75" s="137">
        <f>SUM(A71:A74)</f>
        <v>103834980</v>
      </c>
      <c r="B75" s="134"/>
      <c r="C75" s="12" t="s">
        <v>199</v>
      </c>
      <c r="D75" s="137">
        <f>SUM(D71:D74)</f>
        <v>112385000</v>
      </c>
      <c r="E75" s="137">
        <f>SUM(E71:E74)</f>
        <v>122840362</v>
      </c>
    </row>
    <row r="76" spans="1:7" s="1" customFormat="1" ht="18.75" customHeight="1" x14ac:dyDescent="0.2">
      <c r="A76" s="111"/>
      <c r="B76" s="36" t="s">
        <v>17</v>
      </c>
      <c r="C76" s="130" t="s">
        <v>200</v>
      </c>
      <c r="D76" s="111"/>
      <c r="E76" s="111"/>
    </row>
    <row r="77" spans="1:7" s="1" customFormat="1" ht="17.25" customHeight="1" x14ac:dyDescent="0.2">
      <c r="A77" s="98">
        <v>41575763</v>
      </c>
      <c r="B77" s="38"/>
      <c r="C77" s="132" t="s">
        <v>97</v>
      </c>
      <c r="D77" s="98">
        <v>36957000</v>
      </c>
      <c r="E77" s="98">
        <v>41353541</v>
      </c>
    </row>
    <row r="78" spans="1:7" s="1" customFormat="1" ht="17.25" customHeight="1" x14ac:dyDescent="0.2">
      <c r="A78" s="98">
        <v>23393931</v>
      </c>
      <c r="B78" s="38"/>
      <c r="C78" s="132" t="s">
        <v>201</v>
      </c>
      <c r="D78" s="98">
        <v>27860000</v>
      </c>
      <c r="E78" s="98">
        <v>25248654</v>
      </c>
    </row>
    <row r="79" spans="1:7" s="1" customFormat="1" ht="17.25" customHeight="1" x14ac:dyDescent="0.2">
      <c r="A79" s="98">
        <v>3366815</v>
      </c>
      <c r="B79" s="38"/>
      <c r="C79" s="132" t="s">
        <v>202</v>
      </c>
      <c r="D79" s="116" t="s">
        <v>54</v>
      </c>
      <c r="E79" s="116" t="s">
        <v>54</v>
      </c>
    </row>
    <row r="80" spans="1:7" s="1" customFormat="1" ht="17.25" customHeight="1" x14ac:dyDescent="0.2">
      <c r="A80" s="98">
        <v>133311</v>
      </c>
      <c r="B80" s="38"/>
      <c r="C80" s="132" t="s">
        <v>203</v>
      </c>
      <c r="D80" s="98">
        <v>10000</v>
      </c>
      <c r="E80" s="98">
        <v>219187</v>
      </c>
      <c r="G80" s="135"/>
    </row>
    <row r="81" spans="1:5" s="1" customFormat="1" ht="17.25" customHeight="1" x14ac:dyDescent="0.2">
      <c r="A81" s="98">
        <v>7428025</v>
      </c>
      <c r="B81" s="38"/>
      <c r="C81" s="132" t="s">
        <v>204</v>
      </c>
      <c r="D81" s="98">
        <v>6197000</v>
      </c>
      <c r="E81" s="98">
        <v>7797636</v>
      </c>
    </row>
    <row r="82" spans="1:5" s="1" customFormat="1" ht="17.25" customHeight="1" x14ac:dyDescent="0.2">
      <c r="A82" s="98">
        <v>8936284</v>
      </c>
      <c r="B82" s="142"/>
      <c r="C82" s="132" t="s">
        <v>117</v>
      </c>
      <c r="D82" s="98">
        <v>8089000</v>
      </c>
      <c r="E82" s="98">
        <v>10526234</v>
      </c>
    </row>
    <row r="83" spans="1:5" s="1" customFormat="1" ht="17.25" customHeight="1" x14ac:dyDescent="0.2">
      <c r="A83" s="98">
        <v>14143</v>
      </c>
      <c r="B83" s="142"/>
      <c r="C83" s="132" t="s">
        <v>205</v>
      </c>
      <c r="D83" s="98">
        <v>6000</v>
      </c>
      <c r="E83" s="98">
        <v>9776</v>
      </c>
    </row>
    <row r="84" spans="1:5" s="1" customFormat="1" ht="17.25" customHeight="1" x14ac:dyDescent="0.2">
      <c r="A84" s="98">
        <v>888328</v>
      </c>
      <c r="B84" s="142"/>
      <c r="C84" s="132" t="s">
        <v>145</v>
      </c>
      <c r="D84" s="98">
        <v>433000</v>
      </c>
      <c r="E84" s="98">
        <v>941793</v>
      </c>
    </row>
    <row r="85" spans="1:5" s="1" customFormat="1" ht="17.25" customHeight="1" x14ac:dyDescent="0.2">
      <c r="A85" s="98">
        <v>43032651</v>
      </c>
      <c r="B85" s="142"/>
      <c r="C85" s="132" t="s">
        <v>206</v>
      </c>
      <c r="D85" s="98">
        <v>44119000</v>
      </c>
      <c r="E85" s="98">
        <v>53007835</v>
      </c>
    </row>
    <row r="86" spans="1:5" s="1" customFormat="1" ht="19.5" customHeight="1" x14ac:dyDescent="0.2">
      <c r="A86" s="137">
        <f>SUM(A77:A85)</f>
        <v>128769251</v>
      </c>
      <c r="B86" s="143"/>
      <c r="C86" s="12" t="s">
        <v>207</v>
      </c>
      <c r="D86" s="137">
        <f>SUM(D77:D85)</f>
        <v>123671000</v>
      </c>
      <c r="E86" s="137">
        <f>SUM(E77:E85)</f>
        <v>139104656</v>
      </c>
    </row>
    <row r="87" spans="1:5" s="1" customFormat="1" ht="19.5" customHeight="1" x14ac:dyDescent="0.2">
      <c r="A87" s="391"/>
      <c r="B87" s="391"/>
      <c r="C87" s="391"/>
      <c r="D87" s="391"/>
      <c r="E87" s="391"/>
    </row>
    <row r="88" spans="1:5" s="1" customFormat="1" ht="12.75" customHeight="1" x14ac:dyDescent="0.2">
      <c r="B88" s="83"/>
      <c r="C88" s="144" t="s">
        <v>208</v>
      </c>
      <c r="D88" s="83"/>
      <c r="E88" s="83"/>
    </row>
    <row r="89" spans="1:5" s="1" customFormat="1" ht="12.75" customHeight="1" x14ac:dyDescent="0.2">
      <c r="A89"/>
      <c r="B89"/>
      <c r="C89"/>
      <c r="D89"/>
      <c r="E89"/>
    </row>
    <row r="90" spans="1:5" s="1" customFormat="1" ht="16.5" customHeight="1" x14ac:dyDescent="0.2"/>
    <row r="91" spans="1:5" s="1" customFormat="1" ht="12.75" customHeight="1" x14ac:dyDescent="0.2">
      <c r="A91"/>
      <c r="B91"/>
      <c r="C91"/>
      <c r="D91"/>
      <c r="E91"/>
    </row>
    <row r="92" spans="1:5" s="1" customFormat="1" ht="11.25" hidden="1" customHeight="1" x14ac:dyDescent="0.2">
      <c r="A92"/>
      <c r="B92"/>
      <c r="C92"/>
      <c r="D92"/>
      <c r="E92"/>
    </row>
    <row r="93" spans="1:5" s="1" customFormat="1" ht="11.25" customHeight="1" x14ac:dyDescent="0.2">
      <c r="A93"/>
      <c r="B93"/>
      <c r="C93"/>
      <c r="D93"/>
      <c r="E93"/>
    </row>
    <row r="94" spans="1:5" s="1" customFormat="1" ht="11.25" customHeight="1" x14ac:dyDescent="0.2">
      <c r="A94"/>
      <c r="B94"/>
      <c r="C94"/>
      <c r="D94"/>
      <c r="E94"/>
    </row>
    <row r="95" spans="1:5" s="1" customFormat="1" ht="11.25" customHeight="1" x14ac:dyDescent="0.2">
      <c r="A95"/>
      <c r="B95"/>
      <c r="C95"/>
      <c r="D95"/>
      <c r="E95"/>
    </row>
    <row r="96" spans="1:5" s="1" customFormat="1" ht="11.25" customHeight="1" x14ac:dyDescent="0.2">
      <c r="A96"/>
      <c r="B96"/>
      <c r="C96"/>
      <c r="D96"/>
      <c r="E96"/>
    </row>
    <row r="97" spans="1:5" s="1" customFormat="1" ht="11.25" customHeight="1" x14ac:dyDescent="0.2">
      <c r="A97"/>
      <c r="B97"/>
      <c r="C97"/>
      <c r="D97"/>
      <c r="E97"/>
    </row>
    <row r="98" spans="1:5" s="1" customFormat="1" ht="16.5" customHeight="1" x14ac:dyDescent="0.2">
      <c r="A98" s="384" t="s">
        <v>183</v>
      </c>
      <c r="B98" s="384"/>
      <c r="C98" s="384"/>
      <c r="D98" s="384"/>
      <c r="E98" s="384"/>
    </row>
    <row r="99" spans="1:5" s="1" customFormat="1" ht="16.5" customHeight="1" x14ac:dyDescent="0.2">
      <c r="A99" s="106" t="s">
        <v>184</v>
      </c>
      <c r="B99" s="120"/>
      <c r="C99" s="120"/>
      <c r="D99" s="120"/>
      <c r="E99" s="120"/>
    </row>
    <row r="100" spans="1:5" s="1" customFormat="1" ht="16.5" customHeight="1" x14ac:dyDescent="0.2">
      <c r="A100" s="81" t="s">
        <v>167</v>
      </c>
      <c r="B100" s="120"/>
      <c r="C100" s="120"/>
      <c r="D100" s="120"/>
      <c r="E100" s="120"/>
    </row>
    <row r="101" spans="1:5" s="1" customFormat="1" ht="16.5" customHeight="1" x14ac:dyDescent="0.2">
      <c r="A101" s="81" t="s">
        <v>168</v>
      </c>
      <c r="B101" s="120"/>
      <c r="C101" s="120"/>
      <c r="D101" s="120"/>
      <c r="E101" s="120"/>
    </row>
    <row r="102" spans="1:5" s="1" customFormat="1" ht="16.5" customHeight="1" x14ac:dyDescent="0.2">
      <c r="A102" s="83"/>
      <c r="B102" s="121"/>
      <c r="C102" s="83"/>
      <c r="D102" s="83"/>
      <c r="E102" s="84" t="s">
        <v>96</v>
      </c>
    </row>
    <row r="103" spans="1:5" s="1" customFormat="1" ht="18.75" customHeight="1" x14ac:dyDescent="0.2">
      <c r="A103" s="85" t="s">
        <v>169</v>
      </c>
      <c r="B103" s="122"/>
      <c r="C103" s="123"/>
      <c r="D103" s="44" t="s">
        <v>89</v>
      </c>
      <c r="E103" s="124"/>
    </row>
    <row r="104" spans="1:5" s="1" customFormat="1" ht="18.75" customHeight="1" x14ac:dyDescent="0.2">
      <c r="A104" s="88" t="s">
        <v>57</v>
      </c>
      <c r="B104" s="41" t="s">
        <v>3</v>
      </c>
      <c r="C104" s="125"/>
      <c r="D104" s="388" t="s">
        <v>4</v>
      </c>
      <c r="E104" s="388" t="s">
        <v>169</v>
      </c>
    </row>
    <row r="105" spans="1:5" ht="21.75" x14ac:dyDescent="0.2">
      <c r="A105" s="88">
        <v>2009</v>
      </c>
      <c r="B105" s="126"/>
      <c r="C105" s="127"/>
      <c r="D105" s="389"/>
      <c r="E105" s="389"/>
    </row>
    <row r="106" spans="1:5" ht="20.25" customHeight="1" x14ac:dyDescent="0.2">
      <c r="A106" s="140"/>
      <c r="B106" s="36" t="s">
        <v>62</v>
      </c>
      <c r="C106" s="130" t="s">
        <v>209</v>
      </c>
      <c r="D106" s="140"/>
      <c r="E106" s="140"/>
    </row>
    <row r="107" spans="1:5" ht="15.75" customHeight="1" x14ac:dyDescent="0.2">
      <c r="A107" s="98">
        <v>2471962</v>
      </c>
      <c r="B107" s="38"/>
      <c r="C107" s="132" t="s">
        <v>104</v>
      </c>
      <c r="D107" s="98">
        <v>755000</v>
      </c>
      <c r="E107" s="98">
        <v>1962502</v>
      </c>
    </row>
    <row r="108" spans="1:5" ht="15.75" customHeight="1" x14ac:dyDescent="0.2">
      <c r="A108" s="98">
        <v>842</v>
      </c>
      <c r="B108" s="38"/>
      <c r="C108" s="132" t="s">
        <v>210</v>
      </c>
      <c r="D108" s="116" t="s">
        <v>54</v>
      </c>
      <c r="E108" s="98">
        <v>829</v>
      </c>
    </row>
    <row r="109" spans="1:5" ht="15.75" customHeight="1" x14ac:dyDescent="0.2">
      <c r="A109" s="98">
        <v>101192</v>
      </c>
      <c r="B109" s="38"/>
      <c r="C109" s="132" t="s">
        <v>211</v>
      </c>
      <c r="D109" s="98">
        <v>92000</v>
      </c>
      <c r="E109" s="98">
        <v>124945</v>
      </c>
    </row>
    <row r="110" spans="1:5" ht="15.75" customHeight="1" x14ac:dyDescent="0.2">
      <c r="A110" s="98">
        <v>5430225</v>
      </c>
      <c r="B110" s="38"/>
      <c r="C110" s="132" t="s">
        <v>126</v>
      </c>
      <c r="D110" s="98">
        <v>319000</v>
      </c>
      <c r="E110" s="98">
        <v>1941971</v>
      </c>
    </row>
    <row r="111" spans="1:5" ht="15.75" customHeight="1" x14ac:dyDescent="0.2">
      <c r="A111" s="98">
        <v>227630</v>
      </c>
      <c r="B111" s="38"/>
      <c r="C111" s="132" t="s">
        <v>135</v>
      </c>
      <c r="D111" s="98">
        <v>180000</v>
      </c>
      <c r="E111" s="98">
        <v>206062</v>
      </c>
    </row>
    <row r="112" spans="1:5" ht="15.75" customHeight="1" x14ac:dyDescent="0.2">
      <c r="A112" s="98">
        <v>140889</v>
      </c>
      <c r="B112" s="38"/>
      <c r="C112" s="132" t="s">
        <v>140</v>
      </c>
      <c r="D112" s="98">
        <v>112000</v>
      </c>
      <c r="E112" s="98">
        <v>93091</v>
      </c>
    </row>
    <row r="113" spans="1:7" ht="21" customHeight="1" x14ac:dyDescent="0.2">
      <c r="A113" s="111">
        <f>SUM(A107:A112)</f>
        <v>8372740</v>
      </c>
      <c r="B113" s="134"/>
      <c r="C113" s="13" t="s">
        <v>212</v>
      </c>
      <c r="D113" s="111">
        <f>SUM(D107:D112)</f>
        <v>1458000</v>
      </c>
      <c r="E113" s="111">
        <f>SUM(E107:E112)</f>
        <v>4329400</v>
      </c>
    </row>
    <row r="114" spans="1:7" ht="21.75" customHeight="1" x14ac:dyDescent="0.2">
      <c r="A114" s="111"/>
      <c r="B114" s="36" t="s">
        <v>18</v>
      </c>
      <c r="C114" s="130" t="s">
        <v>213</v>
      </c>
      <c r="D114" s="111"/>
      <c r="E114" s="111"/>
    </row>
    <row r="115" spans="1:7" ht="15" customHeight="1" x14ac:dyDescent="0.2">
      <c r="A115" s="98">
        <v>33442374</v>
      </c>
      <c r="B115" s="38"/>
      <c r="C115" s="132" t="s">
        <v>106</v>
      </c>
      <c r="D115" s="98">
        <v>28304000</v>
      </c>
      <c r="E115" s="98">
        <v>29061057</v>
      </c>
    </row>
    <row r="116" spans="1:7" ht="15" customHeight="1" x14ac:dyDescent="0.2">
      <c r="A116" s="98">
        <v>1485974</v>
      </c>
      <c r="B116" s="142"/>
      <c r="C116" s="132" t="s">
        <v>151</v>
      </c>
      <c r="D116" s="116" t="s">
        <v>54</v>
      </c>
      <c r="E116" s="116">
        <v>257245</v>
      </c>
    </row>
    <row r="117" spans="1:7" ht="15" customHeight="1" x14ac:dyDescent="0.2">
      <c r="A117" s="98">
        <v>3819</v>
      </c>
      <c r="B117" s="142"/>
      <c r="C117" s="132" t="s">
        <v>214</v>
      </c>
      <c r="D117" s="116" t="s">
        <v>54</v>
      </c>
      <c r="E117" s="105">
        <v>0</v>
      </c>
    </row>
    <row r="118" spans="1:7" ht="20.25" customHeight="1" x14ac:dyDescent="0.2">
      <c r="A118" s="137">
        <f>SUM(A115:A117)</f>
        <v>34932167</v>
      </c>
      <c r="B118" s="134"/>
      <c r="C118" s="12" t="s">
        <v>215</v>
      </c>
      <c r="D118" s="137">
        <f>SUM(D115:D115)</f>
        <v>28304000</v>
      </c>
      <c r="E118" s="137">
        <f>SUM(E115:E116)</f>
        <v>29318302</v>
      </c>
    </row>
    <row r="119" spans="1:7" ht="20.25" customHeight="1" x14ac:dyDescent="0.2">
      <c r="A119" s="111"/>
      <c r="B119" s="129" t="s">
        <v>20</v>
      </c>
      <c r="C119" s="130" t="s">
        <v>216</v>
      </c>
      <c r="D119" s="111"/>
      <c r="E119" s="111"/>
    </row>
    <row r="120" spans="1:7" ht="15.75" customHeight="1" x14ac:dyDescent="0.2">
      <c r="A120" s="98">
        <v>4133218</v>
      </c>
      <c r="B120" s="38"/>
      <c r="C120" s="132" t="s">
        <v>217</v>
      </c>
      <c r="D120" s="98">
        <v>3096000</v>
      </c>
      <c r="E120" s="98">
        <v>5369485</v>
      </c>
    </row>
    <row r="121" spans="1:7" ht="15.75" customHeight="1" x14ac:dyDescent="0.2">
      <c r="A121" s="98">
        <v>1128840</v>
      </c>
      <c r="B121" s="38"/>
      <c r="C121" s="132" t="s">
        <v>218</v>
      </c>
      <c r="D121" s="98">
        <v>1036000</v>
      </c>
      <c r="E121" s="98">
        <v>901902</v>
      </c>
    </row>
    <row r="122" spans="1:7" ht="19.5" customHeight="1" x14ac:dyDescent="0.2">
      <c r="A122" s="111">
        <f>SUM(A120:A121)</f>
        <v>5262058</v>
      </c>
      <c r="B122" s="134"/>
      <c r="C122" s="13" t="s">
        <v>219</v>
      </c>
      <c r="D122" s="137">
        <f>SUM(D120:D121)</f>
        <v>4132000</v>
      </c>
      <c r="E122" s="111">
        <f>SUM(E120:E121)</f>
        <v>6271387</v>
      </c>
    </row>
    <row r="123" spans="1:7" ht="18.75" customHeight="1" x14ac:dyDescent="0.2">
      <c r="A123" s="111"/>
      <c r="B123" s="36" t="s">
        <v>24</v>
      </c>
      <c r="C123" s="130" t="s">
        <v>220</v>
      </c>
      <c r="D123" s="98"/>
      <c r="E123" s="111"/>
    </row>
    <row r="124" spans="1:7" ht="15" customHeight="1" x14ac:dyDescent="0.2">
      <c r="A124" s="98">
        <v>42776813</v>
      </c>
      <c r="B124" s="36"/>
      <c r="C124" s="132" t="s">
        <v>221</v>
      </c>
      <c r="D124" s="98">
        <v>42000000</v>
      </c>
      <c r="E124" s="98">
        <v>51206757</v>
      </c>
      <c r="G124" s="145"/>
    </row>
    <row r="125" spans="1:7" ht="15" customHeight="1" x14ac:dyDescent="0.2">
      <c r="A125" s="98">
        <v>3635125</v>
      </c>
      <c r="B125" s="36"/>
      <c r="C125" s="132" t="s">
        <v>222</v>
      </c>
      <c r="D125" s="98">
        <v>92000</v>
      </c>
      <c r="E125" s="98">
        <v>470207</v>
      </c>
      <c r="G125" s="145"/>
    </row>
    <row r="126" spans="1:7" ht="15" customHeight="1" x14ac:dyDescent="0.2">
      <c r="A126" s="98">
        <v>81226564</v>
      </c>
      <c r="B126" s="36"/>
      <c r="C126" s="132" t="s">
        <v>223</v>
      </c>
      <c r="D126" s="98">
        <v>45000000</v>
      </c>
      <c r="E126" s="98">
        <v>56934470</v>
      </c>
      <c r="G126" s="145"/>
    </row>
    <row r="127" spans="1:7" ht="15" customHeight="1" x14ac:dyDescent="0.2">
      <c r="A127" s="98">
        <v>54604</v>
      </c>
      <c r="B127" s="36"/>
      <c r="C127" s="132" t="s">
        <v>224</v>
      </c>
      <c r="D127" s="116" t="s">
        <v>54</v>
      </c>
      <c r="E127" s="98">
        <v>48699</v>
      </c>
    </row>
    <row r="128" spans="1:7" ht="20.25" customHeight="1" x14ac:dyDescent="0.2">
      <c r="A128" s="137">
        <f>SUM(A124:A127)</f>
        <v>127693106</v>
      </c>
      <c r="B128" s="134"/>
      <c r="C128" s="12" t="s">
        <v>225</v>
      </c>
      <c r="D128" s="137">
        <f>SUM(D124:D126)</f>
        <v>87092000</v>
      </c>
      <c r="E128" s="137">
        <f>SUM(E124:E127)</f>
        <v>108660133</v>
      </c>
    </row>
    <row r="129" spans="1:7" ht="23.25" x14ac:dyDescent="0.2">
      <c r="A129" s="141"/>
      <c r="B129" s="36" t="s">
        <v>26</v>
      </c>
      <c r="C129" s="130" t="s">
        <v>226</v>
      </c>
      <c r="D129" s="141"/>
      <c r="E129" s="141"/>
    </row>
    <row r="130" spans="1:7" ht="15" customHeight="1" x14ac:dyDescent="0.2">
      <c r="A130" s="98">
        <v>15955003</v>
      </c>
      <c r="B130" s="38"/>
      <c r="C130" s="132" t="s">
        <v>105</v>
      </c>
      <c r="D130" s="98">
        <v>13396000</v>
      </c>
      <c r="E130" s="98">
        <v>18389134</v>
      </c>
    </row>
    <row r="131" spans="1:7" ht="15" customHeight="1" x14ac:dyDescent="0.2">
      <c r="A131" s="98">
        <v>10154590</v>
      </c>
      <c r="B131" s="38"/>
      <c r="C131" s="132" t="s">
        <v>141</v>
      </c>
      <c r="D131" s="98">
        <v>13511000</v>
      </c>
      <c r="E131" s="98">
        <v>7376332</v>
      </c>
    </row>
    <row r="132" spans="1:7" ht="15" customHeight="1" x14ac:dyDescent="0.2">
      <c r="A132" s="98">
        <v>120632</v>
      </c>
      <c r="B132" s="38"/>
      <c r="C132" s="132" t="s">
        <v>227</v>
      </c>
      <c r="D132" s="98">
        <v>25000</v>
      </c>
      <c r="E132" s="98">
        <v>160783</v>
      </c>
    </row>
    <row r="133" spans="1:7" ht="18.75" customHeight="1" x14ac:dyDescent="0.2">
      <c r="A133" s="137">
        <f>SUM(A130:A132)</f>
        <v>26230225</v>
      </c>
      <c r="B133" s="134"/>
      <c r="C133" s="12" t="s">
        <v>228</v>
      </c>
      <c r="D133" s="137">
        <f>SUM(D130:D132)</f>
        <v>26932000</v>
      </c>
      <c r="E133" s="137">
        <f>SUM(E130:E132)</f>
        <v>25926249</v>
      </c>
    </row>
    <row r="134" spans="1:7" ht="18.75" customHeight="1" x14ac:dyDescent="0.2">
      <c r="A134" s="111"/>
      <c r="B134" s="36" t="s">
        <v>27</v>
      </c>
      <c r="C134" s="130" t="s">
        <v>229</v>
      </c>
      <c r="D134" s="111"/>
      <c r="E134" s="111"/>
    </row>
    <row r="135" spans="1:7" ht="15.75" customHeight="1" x14ac:dyDescent="0.2">
      <c r="A135" s="98"/>
      <c r="B135" s="146"/>
      <c r="C135" s="132" t="s">
        <v>153</v>
      </c>
      <c r="D135" s="98"/>
      <c r="E135" s="98"/>
    </row>
    <row r="136" spans="1:7" ht="15.75" customHeight="1" x14ac:dyDescent="0.2">
      <c r="A136" s="98">
        <v>384195848</v>
      </c>
      <c r="B136" s="38"/>
      <c r="C136" s="132" t="s">
        <v>230</v>
      </c>
      <c r="D136" s="116">
        <v>486140000</v>
      </c>
      <c r="E136" s="116">
        <v>417540524</v>
      </c>
    </row>
    <row r="137" spans="1:7" ht="15.75" customHeight="1" x14ac:dyDescent="0.2">
      <c r="A137" s="98">
        <v>6695</v>
      </c>
      <c r="B137" s="38"/>
      <c r="C137" s="132" t="s">
        <v>231</v>
      </c>
      <c r="D137" s="116" t="s">
        <v>54</v>
      </c>
      <c r="E137" s="98">
        <v>1168511</v>
      </c>
    </row>
    <row r="138" spans="1:7" ht="15.75" customHeight="1" x14ac:dyDescent="0.2">
      <c r="A138" s="116" t="str">
        <f>[1]ورقة1!$C$80</f>
        <v>ـ</v>
      </c>
      <c r="B138" s="38"/>
      <c r="C138" s="132" t="s">
        <v>232</v>
      </c>
      <c r="D138" s="116" t="s">
        <v>54</v>
      </c>
      <c r="E138" s="116">
        <v>13198444</v>
      </c>
    </row>
    <row r="139" spans="1:7" ht="15.75" customHeight="1" x14ac:dyDescent="0.2">
      <c r="A139" s="111">
        <f>SUM(A136:A138)</f>
        <v>384202543</v>
      </c>
      <c r="B139" s="134"/>
      <c r="C139" s="13" t="s">
        <v>233</v>
      </c>
      <c r="D139" s="137">
        <f>SUM(D136:D138)</f>
        <v>486140000</v>
      </c>
      <c r="E139" s="111">
        <f>SUM(E136:E138)</f>
        <v>431907479</v>
      </c>
    </row>
    <row r="140" spans="1:7" ht="17.25" customHeight="1" x14ac:dyDescent="0.2">
      <c r="A140" s="147" t="s">
        <v>54</v>
      </c>
      <c r="B140" s="38"/>
      <c r="C140" s="13" t="s">
        <v>158</v>
      </c>
      <c r="D140" s="98">
        <v>14000000</v>
      </c>
      <c r="E140" s="147" t="s">
        <v>54</v>
      </c>
    </row>
    <row r="141" spans="1:7" ht="17.25" customHeight="1" x14ac:dyDescent="0.2">
      <c r="A141" s="137">
        <f>SUM(A25+A28+A37+A66+A69+A75+A86+A113+A118+A122+A128+A133+A139)</f>
        <v>1492627240</v>
      </c>
      <c r="B141" s="134"/>
      <c r="C141" s="12" t="s">
        <v>159</v>
      </c>
      <c r="D141" s="137">
        <f>SUM(D25+D28+D37+D66+D69+D75+D86+D113+D118+D122+D128+D133+D139+D140)</f>
        <v>1477000000</v>
      </c>
      <c r="E141" s="137">
        <f>SUM(E25+E28+E37+E66+E69+E75+E86+E113+E118+E122+E128+E133+E139)</f>
        <v>1464208028</v>
      </c>
      <c r="G141" s="145"/>
    </row>
    <row r="142" spans="1:7" ht="15" customHeight="1" x14ac:dyDescent="0.2">
      <c r="A142" s="392" t="s">
        <v>234</v>
      </c>
      <c r="B142" s="392"/>
      <c r="C142" s="392"/>
      <c r="D142" s="392"/>
      <c r="E142" s="392"/>
    </row>
    <row r="143" spans="1:7" s="1" customFormat="1" ht="16.5" customHeight="1" x14ac:dyDescent="0.2">
      <c r="B143" s="83"/>
      <c r="C143" s="144"/>
      <c r="D143" s="83"/>
      <c r="E143" s="83"/>
    </row>
    <row r="144" spans="1:7" ht="16.5" customHeight="1" x14ac:dyDescent="0.2">
      <c r="A144" s="390"/>
      <c r="B144" s="390"/>
      <c r="C144" s="390"/>
      <c r="D144" s="390"/>
      <c r="E144" s="390"/>
    </row>
    <row r="157" ht="19.5" customHeight="1" x14ac:dyDescent="0.2"/>
    <row r="158" ht="18.75" customHeight="1" x14ac:dyDescent="0.2"/>
    <row r="159" ht="19.5" customHeight="1" x14ac:dyDescent="0.2"/>
    <row r="160" ht="19.5" customHeight="1" x14ac:dyDescent="0.2"/>
    <row r="161" ht="20.25" customHeight="1" x14ac:dyDescent="0.2"/>
    <row r="162" ht="19.5" customHeight="1" x14ac:dyDescent="0.2"/>
    <row r="163" ht="19.5" customHeight="1" x14ac:dyDescent="0.2"/>
    <row r="164" ht="19.5" customHeight="1" x14ac:dyDescent="0.2"/>
    <row r="165" ht="19.5" customHeight="1" x14ac:dyDescent="0.2"/>
    <row r="166" ht="20.25" customHeight="1" x14ac:dyDescent="0.2"/>
    <row r="167" ht="20.25" customHeight="1" x14ac:dyDescent="0.2"/>
    <row r="168" ht="20.25" customHeight="1" x14ac:dyDescent="0.2"/>
  </sheetData>
  <mergeCells count="12">
    <mergeCell ref="A144:E144"/>
    <mergeCell ref="A2:E2"/>
    <mergeCell ref="D8:D9"/>
    <mergeCell ref="E8:E9"/>
    <mergeCell ref="A47:E47"/>
    <mergeCell ref="D53:D54"/>
    <mergeCell ref="E53:E54"/>
    <mergeCell ref="A87:E87"/>
    <mergeCell ref="A98:E98"/>
    <mergeCell ref="D104:D105"/>
    <mergeCell ref="E104:E105"/>
    <mergeCell ref="A142:E142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1"/>
  <sheetViews>
    <sheetView rightToLeft="1" workbookViewId="0">
      <selection activeCell="C14" sqref="C14"/>
    </sheetView>
  </sheetViews>
  <sheetFormatPr defaultRowHeight="12.75" x14ac:dyDescent="0.2"/>
  <cols>
    <col min="1" max="1" width="14" customWidth="1"/>
    <col min="2" max="2" width="36.7109375" customWidth="1"/>
    <col min="3" max="3" width="13.85546875" customWidth="1"/>
    <col min="4" max="4" width="13.7109375" customWidth="1"/>
  </cols>
  <sheetData>
    <row r="2" spans="1:4" s="1" customFormat="1" ht="17.25" customHeight="1" x14ac:dyDescent="0.2">
      <c r="A2" s="384" t="s">
        <v>235</v>
      </c>
      <c r="B2" s="384"/>
      <c r="C2" s="384"/>
      <c r="D2" s="384"/>
    </row>
    <row r="3" spans="1:4" s="1" customFormat="1" ht="18" customHeight="1" x14ac:dyDescent="0.2">
      <c r="A3" s="81" t="s">
        <v>236</v>
      </c>
      <c r="B3" s="120"/>
      <c r="C3" s="120"/>
      <c r="D3" s="120"/>
    </row>
    <row r="4" spans="1:4" s="1" customFormat="1" ht="15" customHeight="1" x14ac:dyDescent="0.2">
      <c r="A4" s="81" t="s">
        <v>237</v>
      </c>
      <c r="B4" s="120"/>
      <c r="C4" s="120"/>
      <c r="D4" s="120"/>
    </row>
    <row r="5" spans="1:4" s="1" customFormat="1" ht="14.25" customHeight="1" x14ac:dyDescent="0.2">
      <c r="A5" s="83"/>
      <c r="B5" s="83"/>
      <c r="C5" s="83"/>
      <c r="D5" s="139" t="s">
        <v>96</v>
      </c>
    </row>
    <row r="6" spans="1:4" s="1" customFormat="1" ht="18.75" customHeight="1" x14ac:dyDescent="0.2">
      <c r="A6" s="148" t="s">
        <v>2</v>
      </c>
      <c r="B6" s="149"/>
      <c r="C6" s="150" t="s">
        <v>89</v>
      </c>
      <c r="D6" s="151"/>
    </row>
    <row r="7" spans="1:4" s="1" customFormat="1" ht="18" customHeight="1" x14ac:dyDescent="0.2">
      <c r="A7" s="152" t="s">
        <v>57</v>
      </c>
      <c r="B7" s="89" t="s">
        <v>3</v>
      </c>
      <c r="C7" s="393" t="s">
        <v>4</v>
      </c>
      <c r="D7" s="393" t="s">
        <v>169</v>
      </c>
    </row>
    <row r="8" spans="1:4" s="1" customFormat="1" ht="15" customHeight="1" x14ac:dyDescent="0.2">
      <c r="A8" s="153">
        <v>2009</v>
      </c>
      <c r="B8" s="154"/>
      <c r="C8" s="394"/>
      <c r="D8" s="394"/>
    </row>
    <row r="9" spans="1:4" ht="20.25" customHeight="1" x14ac:dyDescent="0.6">
      <c r="A9" s="155"/>
      <c r="B9" s="156" t="s">
        <v>238</v>
      </c>
      <c r="C9" s="157"/>
      <c r="D9" s="155"/>
    </row>
    <row r="10" spans="1:4" s="1" customFormat="1" ht="15.75" customHeight="1" x14ac:dyDescent="0.2">
      <c r="A10" s="158"/>
      <c r="B10" s="65" t="s">
        <v>239</v>
      </c>
      <c r="C10" s="159"/>
      <c r="D10" s="159"/>
    </row>
    <row r="11" spans="1:4" s="1" customFormat="1" ht="15.75" customHeight="1" x14ac:dyDescent="0.2">
      <c r="A11" s="158">
        <v>370129832</v>
      </c>
      <c r="B11" s="65" t="s">
        <v>240</v>
      </c>
      <c r="C11" s="160">
        <v>300000000</v>
      </c>
      <c r="D11" s="158">
        <v>272568460</v>
      </c>
    </row>
    <row r="12" spans="1:4" s="1" customFormat="1" ht="15.75" customHeight="1" x14ac:dyDescent="0.2">
      <c r="A12" s="161">
        <v>102117016</v>
      </c>
      <c r="B12" s="65" t="s">
        <v>241</v>
      </c>
      <c r="C12" s="160">
        <v>110000000</v>
      </c>
      <c r="D12" s="161">
        <v>121048868</v>
      </c>
    </row>
    <row r="13" spans="1:4" s="1" customFormat="1" ht="15.75" customHeight="1" x14ac:dyDescent="0.2">
      <c r="A13" s="158">
        <v>14649875</v>
      </c>
      <c r="B13" s="65" t="s">
        <v>242</v>
      </c>
      <c r="C13" s="162">
        <v>13000000</v>
      </c>
      <c r="D13" s="158">
        <v>15662898</v>
      </c>
    </row>
    <row r="14" spans="1:4" s="1" customFormat="1" ht="15.75" customHeight="1" x14ac:dyDescent="0.2">
      <c r="A14" s="158">
        <v>20128251</v>
      </c>
      <c r="B14" s="65" t="s">
        <v>243</v>
      </c>
      <c r="C14" s="160">
        <v>25000000</v>
      </c>
      <c r="D14" s="158">
        <v>22079120</v>
      </c>
    </row>
    <row r="15" spans="1:4" s="1" customFormat="1" ht="15.75" customHeight="1" x14ac:dyDescent="0.2">
      <c r="A15" s="158">
        <v>4577718</v>
      </c>
      <c r="B15" s="65" t="s">
        <v>244</v>
      </c>
      <c r="C15" s="160">
        <v>4000000</v>
      </c>
      <c r="D15" s="158">
        <v>6372620</v>
      </c>
    </row>
    <row r="16" spans="1:4" s="1" customFormat="1" ht="15.75" customHeight="1" x14ac:dyDescent="0.2">
      <c r="A16" s="158">
        <v>28605638</v>
      </c>
      <c r="B16" s="65" t="s">
        <v>245</v>
      </c>
      <c r="C16" s="160">
        <v>25000000</v>
      </c>
      <c r="D16" s="158">
        <v>31039871</v>
      </c>
    </row>
    <row r="17" spans="1:4" s="1" customFormat="1" ht="15.75" customHeight="1" x14ac:dyDescent="0.2">
      <c r="A17" s="158">
        <v>17101833</v>
      </c>
      <c r="B17" s="65" t="s">
        <v>246</v>
      </c>
      <c r="C17" s="162">
        <v>16800000</v>
      </c>
      <c r="D17" s="158">
        <v>17101132</v>
      </c>
    </row>
    <row r="18" spans="1:4" s="1" customFormat="1" ht="15.75" customHeight="1" x14ac:dyDescent="0.2">
      <c r="A18" s="158">
        <v>13571635</v>
      </c>
      <c r="B18" s="65" t="s">
        <v>247</v>
      </c>
      <c r="C18" s="162">
        <v>15800000</v>
      </c>
      <c r="D18" s="158">
        <v>19784330</v>
      </c>
    </row>
    <row r="19" spans="1:4" s="1" customFormat="1" ht="15.75" customHeight="1" x14ac:dyDescent="0.2">
      <c r="A19" s="158">
        <v>9225881</v>
      </c>
      <c r="B19" s="65" t="s">
        <v>248</v>
      </c>
      <c r="C19" s="160">
        <v>8600000</v>
      </c>
      <c r="D19" s="158">
        <v>8858565</v>
      </c>
    </row>
    <row r="20" spans="1:4" s="1" customFormat="1" ht="15.75" customHeight="1" x14ac:dyDescent="0.2">
      <c r="A20" s="158">
        <v>20315000</v>
      </c>
      <c r="B20" s="65" t="s">
        <v>249</v>
      </c>
      <c r="C20" s="163" t="s">
        <v>54</v>
      </c>
      <c r="D20" s="158">
        <v>10000000</v>
      </c>
    </row>
    <row r="21" spans="1:4" s="1" customFormat="1" ht="15.75" customHeight="1" x14ac:dyDescent="0.2">
      <c r="A21" s="158">
        <v>3246867</v>
      </c>
      <c r="B21" s="65" t="s">
        <v>250</v>
      </c>
      <c r="C21" s="162">
        <v>3799831</v>
      </c>
      <c r="D21" s="158">
        <v>3517371</v>
      </c>
    </row>
    <row r="22" spans="1:4" s="1" customFormat="1" ht="15.75" customHeight="1" x14ac:dyDescent="0.2">
      <c r="A22" s="158">
        <v>158133643</v>
      </c>
      <c r="B22" s="65" t="s">
        <v>251</v>
      </c>
      <c r="C22" s="160">
        <v>160000000</v>
      </c>
      <c r="D22" s="158">
        <v>179579832</v>
      </c>
    </row>
    <row r="23" spans="1:4" s="1" customFormat="1" ht="15.75" customHeight="1" x14ac:dyDescent="0.2">
      <c r="A23" s="164">
        <f>SUM(A9:A22)</f>
        <v>761803189</v>
      </c>
      <c r="B23" s="165" t="s">
        <v>252</v>
      </c>
      <c r="C23" s="166">
        <f>SUM(C9:C22)</f>
        <v>681999831</v>
      </c>
      <c r="D23" s="164">
        <f>SUM(D9:D22)</f>
        <v>707613067</v>
      </c>
    </row>
    <row r="24" spans="1:4" s="1" customFormat="1" ht="15.75" customHeight="1" x14ac:dyDescent="0.2">
      <c r="A24" s="167"/>
      <c r="B24" s="168" t="s">
        <v>253</v>
      </c>
      <c r="C24" s="169"/>
      <c r="D24" s="167"/>
    </row>
    <row r="25" spans="1:4" s="1" customFormat="1" ht="15.75" customHeight="1" x14ac:dyDescent="0.2">
      <c r="A25" s="158">
        <v>52719845</v>
      </c>
      <c r="B25" s="170" t="s">
        <v>254</v>
      </c>
      <c r="C25" s="160">
        <v>50400000</v>
      </c>
      <c r="D25" s="158">
        <v>58966834</v>
      </c>
    </row>
    <row r="26" spans="1:4" s="1" customFormat="1" ht="15.75" customHeight="1" x14ac:dyDescent="0.2">
      <c r="A26" s="158">
        <v>646092</v>
      </c>
      <c r="B26" s="170" t="s">
        <v>255</v>
      </c>
      <c r="C26" s="160">
        <v>550000</v>
      </c>
      <c r="D26" s="158">
        <v>536532</v>
      </c>
    </row>
    <row r="27" spans="1:4" s="1" customFormat="1" ht="15.75" customHeight="1" x14ac:dyDescent="0.2">
      <c r="A27" s="158">
        <v>3525473</v>
      </c>
      <c r="B27" s="170" t="s">
        <v>256</v>
      </c>
      <c r="C27" s="163" t="s">
        <v>54</v>
      </c>
      <c r="D27" s="158">
        <v>440936</v>
      </c>
    </row>
    <row r="28" spans="1:4" s="1" customFormat="1" ht="15.75" customHeight="1" x14ac:dyDescent="0.2">
      <c r="A28" s="158">
        <v>27491292</v>
      </c>
      <c r="B28" s="170" t="s">
        <v>257</v>
      </c>
      <c r="C28" s="160">
        <v>25000000</v>
      </c>
      <c r="D28" s="158">
        <v>30139250</v>
      </c>
    </row>
    <row r="29" spans="1:4" s="1" customFormat="1" ht="15.75" customHeight="1" x14ac:dyDescent="0.2">
      <c r="A29" s="158">
        <v>361293</v>
      </c>
      <c r="B29" s="170" t="s">
        <v>258</v>
      </c>
      <c r="C29" s="160">
        <v>330000</v>
      </c>
      <c r="D29" s="158">
        <v>303200</v>
      </c>
    </row>
    <row r="30" spans="1:4" s="1" customFormat="1" ht="15.75" customHeight="1" x14ac:dyDescent="0.2">
      <c r="A30" s="158">
        <v>36149220</v>
      </c>
      <c r="B30" s="65" t="s">
        <v>259</v>
      </c>
      <c r="C30" s="160">
        <v>36000000</v>
      </c>
      <c r="D30" s="158">
        <v>37818528</v>
      </c>
    </row>
    <row r="31" spans="1:4" s="1" customFormat="1" ht="15.75" customHeight="1" x14ac:dyDescent="0.2">
      <c r="A31" s="161">
        <v>24762344</v>
      </c>
      <c r="B31" s="65" t="s">
        <v>260</v>
      </c>
      <c r="C31" s="160">
        <v>9000000</v>
      </c>
      <c r="D31" s="161">
        <v>9115942</v>
      </c>
    </row>
    <row r="32" spans="1:4" s="1" customFormat="1" ht="15.75" customHeight="1" x14ac:dyDescent="0.2">
      <c r="A32" s="158">
        <v>7659344</v>
      </c>
      <c r="B32" s="170" t="s">
        <v>261</v>
      </c>
      <c r="C32" s="160">
        <v>6733845</v>
      </c>
      <c r="D32" s="158">
        <v>8676435</v>
      </c>
    </row>
    <row r="33" spans="1:4" s="1" customFormat="1" ht="15.75" customHeight="1" x14ac:dyDescent="0.2">
      <c r="A33" s="158">
        <v>378880530</v>
      </c>
      <c r="B33" s="171" t="s">
        <v>262</v>
      </c>
      <c r="C33" s="160">
        <v>481400000</v>
      </c>
      <c r="D33" s="158">
        <v>379945180</v>
      </c>
    </row>
    <row r="34" spans="1:4" s="1" customFormat="1" ht="15.75" customHeight="1" x14ac:dyDescent="0.2">
      <c r="A34" s="158"/>
      <c r="B34" s="65" t="s">
        <v>263</v>
      </c>
      <c r="C34" s="160"/>
      <c r="D34" s="158"/>
    </row>
    <row r="35" spans="1:4" s="1" customFormat="1" ht="15.75" customHeight="1" x14ac:dyDescent="0.2">
      <c r="A35" s="158">
        <v>17758208</v>
      </c>
      <c r="B35" s="170" t="s">
        <v>264</v>
      </c>
      <c r="C35" s="160">
        <v>30200000</v>
      </c>
      <c r="D35" s="158">
        <v>27872887</v>
      </c>
    </row>
    <row r="36" spans="1:4" s="1" customFormat="1" ht="15.75" customHeight="1" x14ac:dyDescent="0.2">
      <c r="A36" s="158">
        <v>12252699</v>
      </c>
      <c r="B36" s="170" t="s">
        <v>265</v>
      </c>
      <c r="C36" s="160">
        <v>11500000</v>
      </c>
      <c r="D36" s="158">
        <v>14700654</v>
      </c>
    </row>
    <row r="37" spans="1:4" s="1" customFormat="1" ht="15.75" customHeight="1" x14ac:dyDescent="0.2">
      <c r="A37" s="158">
        <v>29486328</v>
      </c>
      <c r="B37" s="170" t="s">
        <v>266</v>
      </c>
      <c r="C37" s="160">
        <v>23200000</v>
      </c>
      <c r="D37" s="158">
        <v>30736991</v>
      </c>
    </row>
    <row r="38" spans="1:4" s="1" customFormat="1" ht="15.75" customHeight="1" x14ac:dyDescent="0.2">
      <c r="A38" s="158">
        <v>38383653</v>
      </c>
      <c r="B38" s="170" t="s">
        <v>267</v>
      </c>
      <c r="C38" s="160">
        <v>30000000</v>
      </c>
      <c r="D38" s="158">
        <v>40507453</v>
      </c>
    </row>
    <row r="39" spans="1:4" s="1" customFormat="1" ht="15.75" customHeight="1" x14ac:dyDescent="0.2">
      <c r="A39" s="158">
        <v>10166314</v>
      </c>
      <c r="B39" s="170" t="s">
        <v>268</v>
      </c>
      <c r="C39" s="160">
        <v>8072000</v>
      </c>
      <c r="D39" s="158">
        <v>10518229</v>
      </c>
    </row>
    <row r="40" spans="1:4" s="1" customFormat="1" ht="15.75" customHeight="1" x14ac:dyDescent="0.2">
      <c r="A40" s="158">
        <v>128044</v>
      </c>
      <c r="B40" s="170" t="s">
        <v>269</v>
      </c>
      <c r="C40" s="160">
        <v>118430</v>
      </c>
      <c r="D40" s="158">
        <v>171035</v>
      </c>
    </row>
    <row r="41" spans="1:4" s="1" customFormat="1" ht="15.75" customHeight="1" x14ac:dyDescent="0.2">
      <c r="A41" s="158">
        <v>179510</v>
      </c>
      <c r="B41" s="170" t="s">
        <v>270</v>
      </c>
      <c r="C41" s="160">
        <v>144900</v>
      </c>
      <c r="D41" s="158">
        <v>129062</v>
      </c>
    </row>
    <row r="42" spans="1:4" s="1" customFormat="1" ht="15.75" customHeight="1" x14ac:dyDescent="0.2">
      <c r="A42" s="158">
        <v>684249</v>
      </c>
      <c r="B42" s="170" t="s">
        <v>271</v>
      </c>
      <c r="C42" s="160">
        <v>659000</v>
      </c>
      <c r="D42" s="158">
        <v>445247</v>
      </c>
    </row>
    <row r="43" spans="1:4" s="1" customFormat="1" ht="15.75" customHeight="1" x14ac:dyDescent="0.2">
      <c r="A43" s="158">
        <v>15897582</v>
      </c>
      <c r="B43" s="170" t="s">
        <v>272</v>
      </c>
      <c r="C43" s="160">
        <v>17237311</v>
      </c>
      <c r="D43" s="158">
        <v>16518162</v>
      </c>
    </row>
    <row r="44" spans="1:4" s="1" customFormat="1" ht="15.75" customHeight="1" x14ac:dyDescent="0.2">
      <c r="A44" s="158">
        <v>41194337</v>
      </c>
      <c r="B44" s="65" t="s">
        <v>273</v>
      </c>
      <c r="C44" s="160">
        <v>22554683</v>
      </c>
      <c r="D44" s="158">
        <v>61648937</v>
      </c>
    </row>
    <row r="45" spans="1:4" s="1" customFormat="1" ht="15.75" customHeight="1" x14ac:dyDescent="0.2">
      <c r="A45" s="161">
        <v>32497694</v>
      </c>
      <c r="B45" s="65" t="s">
        <v>274</v>
      </c>
      <c r="C45" s="160">
        <v>27900000</v>
      </c>
      <c r="D45" s="161">
        <v>27403467</v>
      </c>
    </row>
    <row r="46" spans="1:4" s="1" customFormat="1" ht="16.5" customHeight="1" x14ac:dyDescent="0.2">
      <c r="A46" s="164">
        <f>SUM(A25:A45)</f>
        <v>730824051</v>
      </c>
      <c r="B46" s="172" t="s">
        <v>275</v>
      </c>
      <c r="C46" s="166">
        <f>SUM(C25:C45)</f>
        <v>781000169</v>
      </c>
      <c r="D46" s="164">
        <f>SUM(D25:D45)</f>
        <v>756594961</v>
      </c>
    </row>
    <row r="47" spans="1:4" s="1" customFormat="1" ht="15.75" customHeight="1" x14ac:dyDescent="0.2">
      <c r="A47" s="173" t="s">
        <v>54</v>
      </c>
      <c r="B47" s="174" t="s">
        <v>276</v>
      </c>
      <c r="C47" s="166">
        <v>14000000</v>
      </c>
      <c r="D47" s="173" t="s">
        <v>54</v>
      </c>
    </row>
    <row r="48" spans="1:4" s="1" customFormat="1" ht="15.75" customHeight="1" x14ac:dyDescent="0.2">
      <c r="A48" s="175">
        <f>SUM(A23+A46)</f>
        <v>1492627240</v>
      </c>
      <c r="B48" s="176" t="s">
        <v>277</v>
      </c>
      <c r="C48" s="177">
        <f>SUM(C23+C46+C47)</f>
        <v>1477000000</v>
      </c>
      <c r="D48" s="175">
        <f>SUM(D23+D46)</f>
        <v>1464208028</v>
      </c>
    </row>
    <row r="50" spans="2:2" x14ac:dyDescent="0.2">
      <c r="B50" s="76" t="s">
        <v>278</v>
      </c>
    </row>
    <row r="51" spans="2:2" s="76" customFormat="1" ht="21.75" customHeight="1" x14ac:dyDescent="0.2"/>
  </sheetData>
  <mergeCells count="3">
    <mergeCell ref="A2:D2"/>
    <mergeCell ref="C7:C8"/>
    <mergeCell ref="D7:D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"/>
  <sheetViews>
    <sheetView rightToLeft="1" topLeftCell="A11" workbookViewId="0">
      <selection activeCell="E25" sqref="E25"/>
    </sheetView>
  </sheetViews>
  <sheetFormatPr defaultRowHeight="12.75" x14ac:dyDescent="0.2"/>
  <cols>
    <col min="1" max="1" width="13.7109375" customWidth="1"/>
    <col min="2" max="2" width="4.5703125" customWidth="1"/>
    <col min="3" max="3" width="40.28515625" customWidth="1"/>
    <col min="4" max="4" width="13" customWidth="1"/>
    <col min="5" max="5" width="14.140625" customWidth="1"/>
  </cols>
  <sheetData>
    <row r="1" spans="1:5" ht="26.25" customHeight="1" x14ac:dyDescent="0.6">
      <c r="A1" s="395" t="s">
        <v>279</v>
      </c>
      <c r="B1" s="395"/>
      <c r="C1" s="395"/>
      <c r="D1" s="395"/>
      <c r="E1" s="395"/>
    </row>
    <row r="2" spans="1:5" ht="21" customHeight="1" x14ac:dyDescent="0.65">
      <c r="A2" s="178" t="s">
        <v>280</v>
      </c>
      <c r="B2" s="179"/>
      <c r="C2" s="180"/>
      <c r="D2" s="180"/>
      <c r="E2" s="180"/>
    </row>
    <row r="3" spans="1:5" ht="21" customHeight="1" x14ac:dyDescent="0.65">
      <c r="A3" s="178" t="s">
        <v>281</v>
      </c>
      <c r="B3" s="179"/>
      <c r="C3" s="180"/>
      <c r="D3" s="180"/>
      <c r="E3" s="180"/>
    </row>
    <row r="4" spans="1:5" ht="20.25" customHeight="1" x14ac:dyDescent="0.45">
      <c r="A4" s="181"/>
      <c r="B4" s="182"/>
      <c r="C4" s="181"/>
      <c r="D4" s="181"/>
      <c r="E4" s="183" t="s">
        <v>96</v>
      </c>
    </row>
    <row r="5" spans="1:5" ht="21.75" x14ac:dyDescent="0.55000000000000004">
      <c r="A5" s="184" t="s">
        <v>2</v>
      </c>
      <c r="B5" s="185"/>
      <c r="C5" s="186"/>
      <c r="D5" s="187" t="s">
        <v>89</v>
      </c>
      <c r="E5" s="188"/>
    </row>
    <row r="6" spans="1:5" ht="26.25" x14ac:dyDescent="0.65">
      <c r="A6" s="189" t="s">
        <v>57</v>
      </c>
      <c r="B6" s="185"/>
      <c r="C6" s="190" t="s">
        <v>3</v>
      </c>
      <c r="D6" s="388" t="s">
        <v>4</v>
      </c>
      <c r="E6" s="388" t="s">
        <v>2</v>
      </c>
    </row>
    <row r="7" spans="1:5" ht="21.75" x14ac:dyDescent="0.55000000000000004">
      <c r="A7" s="191">
        <v>2009</v>
      </c>
      <c r="B7" s="192"/>
      <c r="C7" s="193"/>
      <c r="D7" s="389"/>
      <c r="E7" s="389"/>
    </row>
    <row r="8" spans="1:5" ht="23.25" x14ac:dyDescent="0.6">
      <c r="A8" s="194"/>
      <c r="B8" s="195"/>
      <c r="C8" s="196" t="s">
        <v>282</v>
      </c>
      <c r="D8" s="197"/>
      <c r="E8" s="197"/>
    </row>
    <row r="9" spans="1:5" ht="23.25" x14ac:dyDescent="0.6">
      <c r="A9" s="198"/>
      <c r="B9" s="199" t="s">
        <v>7</v>
      </c>
      <c r="C9" s="200" t="s">
        <v>170</v>
      </c>
      <c r="D9" s="201"/>
      <c r="E9" s="201"/>
    </row>
    <row r="10" spans="1:5" ht="23.25" x14ac:dyDescent="0.6">
      <c r="A10" s="202" t="s">
        <v>54</v>
      </c>
      <c r="B10" s="203"/>
      <c r="C10" s="204" t="s">
        <v>101</v>
      </c>
      <c r="D10" s="205">
        <v>300000</v>
      </c>
      <c r="E10" s="205">
        <v>27000</v>
      </c>
    </row>
    <row r="11" spans="1:5" ht="23.25" x14ac:dyDescent="0.6">
      <c r="A11" s="206">
        <f>SUM(A10:A10)</f>
        <v>0</v>
      </c>
      <c r="B11" s="203"/>
      <c r="C11" s="207" t="s">
        <v>175</v>
      </c>
      <c r="D11" s="208">
        <f>SUM(D10)</f>
        <v>300000</v>
      </c>
      <c r="E11" s="209">
        <f>SUM(E10)</f>
        <v>27000</v>
      </c>
    </row>
    <row r="12" spans="1:5" ht="23.25" x14ac:dyDescent="0.6">
      <c r="A12" s="210"/>
      <c r="B12" s="199" t="s">
        <v>11</v>
      </c>
      <c r="C12" s="200" t="s">
        <v>194</v>
      </c>
      <c r="D12" s="202"/>
      <c r="E12" s="210"/>
    </row>
    <row r="13" spans="1:5" ht="23.25" x14ac:dyDescent="0.6">
      <c r="A13" s="211">
        <v>15040</v>
      </c>
      <c r="B13" s="212"/>
      <c r="C13" s="204" t="s">
        <v>109</v>
      </c>
      <c r="D13" s="163">
        <v>0</v>
      </c>
      <c r="E13" s="211">
        <v>4875156</v>
      </c>
    </row>
    <row r="14" spans="1:5" ht="23.25" x14ac:dyDescent="0.6">
      <c r="A14" s="209">
        <f>SUM(A13)</f>
        <v>15040</v>
      </c>
      <c r="B14" s="213"/>
      <c r="C14" s="207" t="s">
        <v>195</v>
      </c>
      <c r="D14" s="377">
        <f>SUM(D13)</f>
        <v>0</v>
      </c>
      <c r="E14" s="209">
        <f>SUM(E13)</f>
        <v>4875156</v>
      </c>
    </row>
    <row r="15" spans="1:5" ht="23.25" x14ac:dyDescent="0.6">
      <c r="A15" s="205"/>
      <c r="B15" s="199" t="s">
        <v>17</v>
      </c>
      <c r="C15" s="200" t="s">
        <v>200</v>
      </c>
      <c r="D15" s="202"/>
      <c r="E15" s="202"/>
    </row>
    <row r="16" spans="1:5" ht="23.25" x14ac:dyDescent="0.6">
      <c r="A16" s="205">
        <v>861974</v>
      </c>
      <c r="B16" s="212"/>
      <c r="C16" s="204" t="s">
        <v>283</v>
      </c>
      <c r="D16" s="205">
        <v>300000</v>
      </c>
      <c r="E16" s="205">
        <v>774648</v>
      </c>
    </row>
    <row r="17" spans="1:5" ht="23.25" x14ac:dyDescent="0.6">
      <c r="A17" s="205">
        <v>23079829</v>
      </c>
      <c r="B17" s="203"/>
      <c r="C17" s="204" t="s">
        <v>284</v>
      </c>
      <c r="D17" s="205">
        <v>39400000</v>
      </c>
      <c r="E17" s="205">
        <v>24185070</v>
      </c>
    </row>
    <row r="18" spans="1:5" ht="23.25" x14ac:dyDescent="0.6">
      <c r="A18" s="209">
        <f>SUM(A15:A17)</f>
        <v>23941803</v>
      </c>
      <c r="B18" s="213"/>
      <c r="C18" s="207" t="s">
        <v>207</v>
      </c>
      <c r="D18" s="209">
        <f>SUM(D16:D17)</f>
        <v>39700000</v>
      </c>
      <c r="E18" s="209">
        <f>SUM(E16:E17)</f>
        <v>24959718</v>
      </c>
    </row>
    <row r="19" spans="1:5" ht="23.25" x14ac:dyDescent="0.6">
      <c r="A19" s="209">
        <f>SUM(A11+A14+A18)</f>
        <v>23956843</v>
      </c>
      <c r="B19" s="213"/>
      <c r="C19" s="207" t="s">
        <v>285</v>
      </c>
      <c r="D19" s="209">
        <f>D11+D14+D18</f>
        <v>40000000</v>
      </c>
      <c r="E19" s="209">
        <f>E11+E14+E18</f>
        <v>29861874</v>
      </c>
    </row>
    <row r="20" spans="1:5" ht="18" hidden="1" x14ac:dyDescent="0.45">
      <c r="A20" s="214"/>
      <c r="B20" s="215"/>
      <c r="D20" s="216"/>
      <c r="E20" s="217"/>
    </row>
    <row r="21" spans="1:5" ht="18" hidden="1" x14ac:dyDescent="0.45">
      <c r="A21" s="214"/>
      <c r="B21" s="215"/>
      <c r="D21" s="216"/>
      <c r="E21" s="217"/>
    </row>
    <row r="22" spans="1:5" ht="18" hidden="1" x14ac:dyDescent="0.45">
      <c r="A22" s="214"/>
      <c r="B22" s="215"/>
      <c r="D22" s="216"/>
      <c r="E22" s="217"/>
    </row>
    <row r="23" spans="1:5" ht="23.25" x14ac:dyDescent="0.6">
      <c r="A23" s="205"/>
      <c r="B23" s="212"/>
      <c r="C23" s="218" t="s">
        <v>286</v>
      </c>
      <c r="D23" s="202"/>
      <c r="E23" s="202"/>
    </row>
    <row r="24" spans="1:5" ht="23.25" x14ac:dyDescent="0.6">
      <c r="A24" s="205"/>
      <c r="B24" s="199" t="s">
        <v>27</v>
      </c>
      <c r="C24" s="218" t="s">
        <v>287</v>
      </c>
      <c r="D24" s="202"/>
      <c r="E24" s="202"/>
    </row>
    <row r="25" spans="1:5" ht="23.25" x14ac:dyDescent="0.6">
      <c r="A25" s="205">
        <v>10046971</v>
      </c>
      <c r="B25" s="203"/>
      <c r="C25" s="204" t="s">
        <v>288</v>
      </c>
      <c r="D25" s="205">
        <v>13000000</v>
      </c>
      <c r="E25" s="205">
        <v>22381597</v>
      </c>
    </row>
    <row r="26" spans="1:5" ht="23.25" x14ac:dyDescent="0.6">
      <c r="A26" s="209">
        <f>SUM(A24:A25)</f>
        <v>10046971</v>
      </c>
      <c r="B26" s="213"/>
      <c r="C26" s="207" t="s">
        <v>289</v>
      </c>
      <c r="D26" s="209">
        <f>SUM(D25)</f>
        <v>13000000</v>
      </c>
      <c r="E26" s="209">
        <f>SUM(E25)</f>
        <v>22381597</v>
      </c>
    </row>
    <row r="27" spans="1:5" ht="17.25" x14ac:dyDescent="0.45">
      <c r="A27" s="219"/>
      <c r="B27" s="220"/>
      <c r="C27" s="221"/>
      <c r="D27" s="222"/>
      <c r="E27" s="222"/>
    </row>
    <row r="28" spans="1:5" x14ac:dyDescent="0.2">
      <c r="A28" s="181"/>
      <c r="B28" s="181"/>
      <c r="C28" s="181"/>
      <c r="D28" s="181"/>
      <c r="E28" s="181"/>
    </row>
    <row r="29" spans="1:5" x14ac:dyDescent="0.2">
      <c r="A29" s="181"/>
      <c r="B29" s="181"/>
      <c r="C29" s="181"/>
      <c r="D29" s="181"/>
      <c r="E29" s="181"/>
    </row>
    <row r="30" spans="1:5" x14ac:dyDescent="0.2">
      <c r="A30" s="181"/>
      <c r="B30" s="181"/>
      <c r="C30" s="181"/>
      <c r="D30" s="181"/>
      <c r="E30" s="181"/>
    </row>
    <row r="31" spans="1:5" x14ac:dyDescent="0.2">
      <c r="A31" s="181"/>
      <c r="B31" s="181"/>
      <c r="C31" s="181"/>
      <c r="D31" s="181"/>
      <c r="E31" s="181"/>
    </row>
    <row r="32" spans="1:5" x14ac:dyDescent="0.2">
      <c r="A32" s="181"/>
      <c r="B32" s="181"/>
      <c r="C32" s="181"/>
      <c r="D32" s="181"/>
      <c r="E32" s="181"/>
    </row>
    <row r="33" spans="1:5" x14ac:dyDescent="0.2">
      <c r="A33" s="181"/>
      <c r="B33" s="181"/>
      <c r="C33" s="181"/>
      <c r="D33" s="181"/>
      <c r="E33" s="181"/>
    </row>
    <row r="34" spans="1:5" x14ac:dyDescent="0.2">
      <c r="A34" s="181"/>
      <c r="B34" s="181"/>
      <c r="C34" s="181"/>
      <c r="D34" s="181"/>
      <c r="E34" s="181"/>
    </row>
    <row r="35" spans="1:5" x14ac:dyDescent="0.2">
      <c r="A35" s="181"/>
      <c r="B35" s="181"/>
      <c r="C35" s="181"/>
      <c r="D35" s="181"/>
      <c r="E35" s="181"/>
    </row>
    <row r="36" spans="1:5" x14ac:dyDescent="0.2">
      <c r="A36" s="181"/>
      <c r="B36" s="181"/>
      <c r="C36" s="181"/>
      <c r="D36" s="181"/>
      <c r="E36" s="181"/>
    </row>
    <row r="37" spans="1:5" x14ac:dyDescent="0.2">
      <c r="A37" s="181"/>
      <c r="B37" s="181"/>
      <c r="C37" s="181"/>
      <c r="D37" s="181"/>
      <c r="E37" s="181"/>
    </row>
    <row r="38" spans="1:5" x14ac:dyDescent="0.2">
      <c r="A38" s="181"/>
      <c r="B38" s="181"/>
      <c r="C38" s="181"/>
      <c r="D38" s="181"/>
      <c r="E38" s="181"/>
    </row>
    <row r="39" spans="1:5" x14ac:dyDescent="0.2">
      <c r="A39" s="181"/>
      <c r="B39" s="181"/>
      <c r="C39" s="76" t="s">
        <v>290</v>
      </c>
      <c r="D39" s="181"/>
      <c r="E39" s="181"/>
    </row>
    <row r="40" spans="1:5" x14ac:dyDescent="0.2">
      <c r="A40" s="181"/>
      <c r="B40" s="181"/>
      <c r="C40" s="181"/>
      <c r="D40" s="181"/>
      <c r="E40" s="181"/>
    </row>
    <row r="41" spans="1:5" x14ac:dyDescent="0.2">
      <c r="A41" s="181"/>
      <c r="B41" s="181"/>
      <c r="C41" s="181"/>
      <c r="D41" s="181"/>
      <c r="E41" s="181"/>
    </row>
    <row r="42" spans="1:5" x14ac:dyDescent="0.2">
      <c r="A42" s="181"/>
      <c r="B42" s="181"/>
      <c r="C42" s="181"/>
      <c r="D42" s="181"/>
      <c r="E42" s="181"/>
    </row>
    <row r="43" spans="1:5" x14ac:dyDescent="0.2">
      <c r="A43" s="181"/>
      <c r="B43" s="181"/>
      <c r="C43" s="181"/>
      <c r="D43" s="181"/>
      <c r="E43" s="181"/>
    </row>
    <row r="44" spans="1:5" x14ac:dyDescent="0.2">
      <c r="A44" s="181"/>
      <c r="B44" s="181"/>
      <c r="C44" s="181"/>
      <c r="D44" s="181"/>
      <c r="E44" s="181"/>
    </row>
    <row r="45" spans="1:5" x14ac:dyDescent="0.2">
      <c r="A45" s="181"/>
      <c r="B45" s="181"/>
      <c r="C45" s="181"/>
      <c r="D45" s="181"/>
      <c r="E45" s="181"/>
    </row>
    <row r="46" spans="1:5" x14ac:dyDescent="0.2">
      <c r="A46" s="181"/>
      <c r="B46" s="181"/>
      <c r="C46" s="181"/>
      <c r="D46" s="181"/>
      <c r="E46" s="181"/>
    </row>
    <row r="47" spans="1:5" x14ac:dyDescent="0.2">
      <c r="A47" s="181"/>
      <c r="B47" s="181"/>
      <c r="C47" s="181"/>
      <c r="D47" s="181"/>
      <c r="E47" s="181"/>
    </row>
    <row r="48" spans="1:5" x14ac:dyDescent="0.2">
      <c r="A48" s="181"/>
      <c r="B48" s="181"/>
      <c r="C48" s="181"/>
      <c r="D48" s="181"/>
      <c r="E48" s="181"/>
    </row>
    <row r="49" spans="1:5" x14ac:dyDescent="0.2">
      <c r="A49" s="181"/>
      <c r="B49" s="181"/>
      <c r="C49" s="181"/>
      <c r="D49" s="181"/>
      <c r="E49" s="181"/>
    </row>
    <row r="50" spans="1:5" x14ac:dyDescent="0.2">
      <c r="A50" s="181"/>
      <c r="B50" s="181"/>
      <c r="C50" s="181"/>
      <c r="D50" s="181"/>
      <c r="E50" s="181"/>
    </row>
    <row r="51" spans="1:5" x14ac:dyDescent="0.2">
      <c r="A51" s="181"/>
      <c r="B51" s="181"/>
      <c r="C51" s="181"/>
      <c r="D51" s="181"/>
      <c r="E51" s="181"/>
    </row>
    <row r="52" spans="1:5" x14ac:dyDescent="0.2">
      <c r="A52" s="181"/>
      <c r="B52" s="181"/>
      <c r="C52" s="181"/>
      <c r="D52" s="181"/>
      <c r="E52" s="181"/>
    </row>
    <row r="53" spans="1:5" x14ac:dyDescent="0.2">
      <c r="A53" s="181"/>
      <c r="B53" s="181"/>
      <c r="C53" s="181"/>
      <c r="D53" s="181"/>
      <c r="E53" s="181"/>
    </row>
    <row r="54" spans="1:5" x14ac:dyDescent="0.2">
      <c r="A54" s="181"/>
      <c r="B54" s="181"/>
      <c r="C54" s="181"/>
      <c r="D54" s="181"/>
      <c r="E54" s="181"/>
    </row>
    <row r="55" spans="1:5" x14ac:dyDescent="0.2">
      <c r="A55" s="181"/>
      <c r="B55" s="181"/>
      <c r="C55" s="181"/>
      <c r="D55" s="181"/>
      <c r="E55" s="181"/>
    </row>
    <row r="56" spans="1:5" x14ac:dyDescent="0.2">
      <c r="A56" s="181"/>
      <c r="B56" s="181"/>
      <c r="C56" s="181"/>
      <c r="D56" s="181"/>
      <c r="E56" s="181"/>
    </row>
    <row r="57" spans="1:5" x14ac:dyDescent="0.2">
      <c r="A57" s="181"/>
      <c r="B57" s="181"/>
      <c r="C57" s="181"/>
      <c r="D57" s="181"/>
      <c r="E57" s="181"/>
    </row>
    <row r="58" spans="1:5" x14ac:dyDescent="0.2">
      <c r="A58" s="181"/>
      <c r="B58" s="181"/>
      <c r="C58" s="181"/>
      <c r="D58" s="181"/>
      <c r="E58" s="181"/>
    </row>
    <row r="59" spans="1:5" x14ac:dyDescent="0.2">
      <c r="A59" s="181"/>
      <c r="B59" s="181"/>
      <c r="C59" s="181"/>
      <c r="D59" s="181"/>
      <c r="E59" s="181"/>
    </row>
    <row r="60" spans="1:5" x14ac:dyDescent="0.2">
      <c r="A60" s="181"/>
      <c r="B60" s="181"/>
      <c r="C60" s="181"/>
      <c r="D60" s="181"/>
      <c r="E60" s="181"/>
    </row>
    <row r="61" spans="1:5" x14ac:dyDescent="0.2">
      <c r="A61" s="181"/>
      <c r="B61" s="181"/>
      <c r="C61" s="181"/>
      <c r="D61" s="181"/>
      <c r="E61" s="181"/>
    </row>
    <row r="62" spans="1:5" x14ac:dyDescent="0.2">
      <c r="A62" s="181"/>
      <c r="B62" s="181"/>
      <c r="C62" s="181"/>
      <c r="D62" s="181"/>
      <c r="E62" s="181"/>
    </row>
    <row r="63" spans="1:5" x14ac:dyDescent="0.2">
      <c r="A63" s="181"/>
      <c r="B63" s="181"/>
      <c r="C63" s="181"/>
      <c r="D63" s="181"/>
      <c r="E63" s="181"/>
    </row>
    <row r="64" spans="1:5" x14ac:dyDescent="0.2">
      <c r="A64" s="181"/>
      <c r="B64" s="181"/>
      <c r="C64" s="181"/>
      <c r="D64" s="181"/>
      <c r="E64" s="181"/>
    </row>
    <row r="65" spans="1:5" x14ac:dyDescent="0.2">
      <c r="A65" s="181"/>
      <c r="B65" s="181"/>
      <c r="C65" s="181"/>
      <c r="D65" s="181"/>
      <c r="E65" s="181"/>
    </row>
    <row r="66" spans="1:5" x14ac:dyDescent="0.2">
      <c r="A66" s="181"/>
      <c r="B66" s="181"/>
      <c r="C66" s="181"/>
      <c r="D66" s="181"/>
      <c r="E66" s="181"/>
    </row>
    <row r="67" spans="1:5" x14ac:dyDescent="0.2">
      <c r="A67" s="181"/>
      <c r="B67" s="181"/>
      <c r="C67" s="181"/>
      <c r="D67" s="181"/>
      <c r="E67" s="181"/>
    </row>
    <row r="68" spans="1:5" x14ac:dyDescent="0.2">
      <c r="A68" s="181"/>
      <c r="B68" s="181"/>
      <c r="C68" s="181"/>
      <c r="D68" s="181"/>
      <c r="E68" s="181"/>
    </row>
    <row r="69" spans="1:5" x14ac:dyDescent="0.2">
      <c r="A69" s="181"/>
      <c r="B69" s="181"/>
      <c r="C69" s="181"/>
      <c r="D69" s="181"/>
      <c r="E69" s="181"/>
    </row>
    <row r="70" spans="1:5" x14ac:dyDescent="0.2">
      <c r="A70" s="181"/>
      <c r="B70" s="181"/>
      <c r="C70" s="181"/>
      <c r="D70" s="181"/>
      <c r="E70" s="181"/>
    </row>
    <row r="71" spans="1:5" x14ac:dyDescent="0.2">
      <c r="A71" s="181"/>
      <c r="B71" s="181"/>
      <c r="C71" s="181"/>
      <c r="D71" s="181"/>
      <c r="E71" s="181"/>
    </row>
    <row r="72" spans="1:5" x14ac:dyDescent="0.2">
      <c r="A72" s="181"/>
      <c r="B72" s="181"/>
      <c r="C72" s="181"/>
      <c r="D72" s="181"/>
      <c r="E72" s="181"/>
    </row>
    <row r="73" spans="1:5" x14ac:dyDescent="0.2">
      <c r="A73" s="181"/>
      <c r="B73" s="181"/>
      <c r="C73" s="181"/>
      <c r="D73" s="181"/>
      <c r="E73" s="181"/>
    </row>
    <row r="74" spans="1:5" x14ac:dyDescent="0.2">
      <c r="A74" s="181"/>
      <c r="B74" s="181"/>
      <c r="C74" s="181"/>
      <c r="D74" s="181"/>
      <c r="E74" s="181"/>
    </row>
    <row r="75" spans="1:5" x14ac:dyDescent="0.2">
      <c r="A75" s="181"/>
      <c r="B75" s="181"/>
      <c r="C75" s="181"/>
      <c r="D75" s="181"/>
      <c r="E75" s="181"/>
    </row>
    <row r="76" spans="1:5" x14ac:dyDescent="0.2">
      <c r="A76" s="181"/>
      <c r="B76" s="181"/>
      <c r="C76" s="181"/>
      <c r="D76" s="181"/>
      <c r="E76" s="181"/>
    </row>
    <row r="77" spans="1:5" x14ac:dyDescent="0.2">
      <c r="A77" s="181"/>
      <c r="B77" s="181"/>
      <c r="C77" s="181"/>
      <c r="D77" s="181"/>
      <c r="E77" s="181"/>
    </row>
    <row r="78" spans="1:5" x14ac:dyDescent="0.2">
      <c r="A78" s="181"/>
      <c r="B78" s="181"/>
      <c r="C78" s="181"/>
      <c r="D78" s="181"/>
      <c r="E78" s="181"/>
    </row>
    <row r="79" spans="1:5" x14ac:dyDescent="0.2">
      <c r="A79" s="181"/>
      <c r="B79" s="181"/>
      <c r="C79" s="181"/>
      <c r="D79" s="181"/>
      <c r="E79" s="181"/>
    </row>
    <row r="80" spans="1:5" x14ac:dyDescent="0.2">
      <c r="A80" s="181"/>
      <c r="B80" s="181"/>
      <c r="C80" s="181"/>
      <c r="D80" s="181"/>
      <c r="E80" s="181"/>
    </row>
    <row r="81" spans="1:5" x14ac:dyDescent="0.2">
      <c r="A81" s="181"/>
      <c r="B81" s="181"/>
      <c r="C81" s="181"/>
      <c r="D81" s="181"/>
      <c r="E81" s="181"/>
    </row>
    <row r="82" spans="1:5" x14ac:dyDescent="0.2">
      <c r="A82" s="181"/>
      <c r="B82" s="181"/>
      <c r="C82" s="181"/>
      <c r="D82" s="181"/>
      <c r="E82" s="181"/>
    </row>
    <row r="83" spans="1:5" x14ac:dyDescent="0.2">
      <c r="A83" s="181"/>
      <c r="B83" s="181"/>
      <c r="C83" s="181"/>
      <c r="D83" s="181"/>
      <c r="E83" s="181"/>
    </row>
    <row r="84" spans="1:5" x14ac:dyDescent="0.2">
      <c r="A84" s="181"/>
      <c r="B84" s="181"/>
      <c r="C84" s="181"/>
      <c r="D84" s="181"/>
      <c r="E84" s="181"/>
    </row>
    <row r="85" spans="1:5" x14ac:dyDescent="0.2">
      <c r="A85" s="181"/>
      <c r="B85" s="181"/>
      <c r="C85" s="181"/>
      <c r="D85" s="181"/>
      <c r="E85" s="181"/>
    </row>
    <row r="86" spans="1:5" x14ac:dyDescent="0.2">
      <c r="A86" s="181"/>
      <c r="B86" s="181"/>
      <c r="C86" s="181"/>
      <c r="D86" s="181"/>
      <c r="E86" s="181"/>
    </row>
    <row r="87" spans="1:5" x14ac:dyDescent="0.2">
      <c r="A87" s="181"/>
      <c r="B87" s="181"/>
      <c r="C87" s="181"/>
      <c r="D87" s="181"/>
      <c r="E87" s="181"/>
    </row>
    <row r="88" spans="1:5" x14ac:dyDescent="0.2">
      <c r="A88" s="181"/>
      <c r="B88" s="181"/>
      <c r="C88" s="181"/>
      <c r="D88" s="181"/>
      <c r="E88" s="181"/>
    </row>
    <row r="89" spans="1:5" x14ac:dyDescent="0.2">
      <c r="A89" s="181"/>
      <c r="B89" s="181"/>
      <c r="C89" s="181"/>
      <c r="D89" s="181"/>
      <c r="E89" s="181"/>
    </row>
    <row r="90" spans="1:5" x14ac:dyDescent="0.2">
      <c r="A90" s="181"/>
      <c r="B90" s="181"/>
      <c r="C90" s="181"/>
      <c r="D90" s="181"/>
      <c r="E90" s="181"/>
    </row>
    <row r="91" spans="1:5" x14ac:dyDescent="0.2">
      <c r="A91" s="181"/>
      <c r="B91" s="181"/>
      <c r="C91" s="181"/>
      <c r="D91" s="181"/>
      <c r="E91" s="181"/>
    </row>
    <row r="92" spans="1:5" x14ac:dyDescent="0.2">
      <c r="A92" s="181"/>
      <c r="B92" s="181"/>
      <c r="C92" s="181"/>
      <c r="D92" s="181"/>
      <c r="E92" s="181"/>
    </row>
    <row r="93" spans="1:5" x14ac:dyDescent="0.2">
      <c r="A93" s="181"/>
      <c r="B93" s="181"/>
      <c r="C93" s="181"/>
      <c r="D93" s="181"/>
      <c r="E93" s="181"/>
    </row>
    <row r="94" spans="1:5" x14ac:dyDescent="0.2">
      <c r="A94" s="181"/>
      <c r="B94" s="181"/>
      <c r="C94" s="181"/>
      <c r="D94" s="181"/>
      <c r="E94" s="181"/>
    </row>
    <row r="95" spans="1:5" x14ac:dyDescent="0.2">
      <c r="A95" s="181"/>
      <c r="B95" s="181"/>
      <c r="C95" s="181"/>
      <c r="D95" s="181"/>
      <c r="E95" s="181"/>
    </row>
    <row r="96" spans="1:5" x14ac:dyDescent="0.2">
      <c r="A96" s="181"/>
      <c r="B96" s="181"/>
      <c r="C96" s="181"/>
      <c r="D96" s="181"/>
      <c r="E96" s="181"/>
    </row>
    <row r="97" spans="1:5" x14ac:dyDescent="0.2">
      <c r="A97" s="181"/>
      <c r="B97" s="181"/>
      <c r="C97" s="181"/>
      <c r="D97" s="181"/>
      <c r="E97" s="181"/>
    </row>
    <row r="98" spans="1:5" x14ac:dyDescent="0.2">
      <c r="A98" s="181"/>
      <c r="B98" s="181"/>
      <c r="C98" s="181"/>
      <c r="D98" s="181"/>
      <c r="E98" s="181"/>
    </row>
    <row r="99" spans="1:5" x14ac:dyDescent="0.2">
      <c r="A99" s="181"/>
      <c r="B99" s="181"/>
      <c r="C99" s="181"/>
      <c r="D99" s="181"/>
      <c r="E99" s="181"/>
    </row>
    <row r="100" spans="1:5" x14ac:dyDescent="0.2">
      <c r="A100" s="181"/>
      <c r="B100" s="181"/>
      <c r="C100" s="181"/>
      <c r="D100" s="181"/>
      <c r="E100" s="181"/>
    </row>
    <row r="101" spans="1:5" x14ac:dyDescent="0.2">
      <c r="A101" s="181"/>
      <c r="B101" s="181"/>
      <c r="C101" s="181"/>
      <c r="D101" s="181"/>
      <c r="E101" s="181"/>
    </row>
    <row r="102" spans="1:5" x14ac:dyDescent="0.2">
      <c r="A102" s="181"/>
      <c r="B102" s="181"/>
      <c r="C102" s="181"/>
      <c r="D102" s="181"/>
      <c r="E102" s="181"/>
    </row>
    <row r="103" spans="1:5" x14ac:dyDescent="0.2">
      <c r="A103" s="181"/>
      <c r="B103" s="181"/>
      <c r="C103" s="181"/>
      <c r="D103" s="181"/>
      <c r="E103" s="181"/>
    </row>
    <row r="104" spans="1:5" x14ac:dyDescent="0.2">
      <c r="A104" s="181"/>
      <c r="B104" s="181"/>
      <c r="C104" s="181"/>
      <c r="D104" s="181"/>
      <c r="E104" s="181"/>
    </row>
    <row r="105" spans="1:5" x14ac:dyDescent="0.2">
      <c r="A105" s="181"/>
      <c r="B105" s="181"/>
      <c r="C105" s="181"/>
      <c r="D105" s="181"/>
      <c r="E105" s="181"/>
    </row>
    <row r="106" spans="1:5" x14ac:dyDescent="0.2">
      <c r="A106" s="181"/>
      <c r="B106" s="181"/>
      <c r="C106" s="181"/>
      <c r="D106" s="181"/>
      <c r="E106" s="181"/>
    </row>
    <row r="107" spans="1:5" x14ac:dyDescent="0.2">
      <c r="A107" s="181"/>
      <c r="B107" s="181"/>
      <c r="C107" s="181"/>
      <c r="D107" s="181"/>
      <c r="E107" s="181"/>
    </row>
    <row r="108" spans="1:5" x14ac:dyDescent="0.2">
      <c r="A108" s="181"/>
      <c r="B108" s="181"/>
      <c r="C108" s="181"/>
      <c r="D108" s="181"/>
      <c r="E108" s="181"/>
    </row>
    <row r="109" spans="1:5" x14ac:dyDescent="0.2">
      <c r="A109" s="181"/>
      <c r="B109" s="181"/>
      <c r="C109" s="181"/>
      <c r="D109" s="181"/>
      <c r="E109" s="181"/>
    </row>
    <row r="110" spans="1:5" x14ac:dyDescent="0.2">
      <c r="A110" s="181"/>
      <c r="B110" s="181"/>
      <c r="C110" s="181"/>
      <c r="D110" s="181"/>
      <c r="E110" s="181"/>
    </row>
    <row r="111" spans="1:5" x14ac:dyDescent="0.2">
      <c r="A111" s="181"/>
      <c r="B111" s="181"/>
      <c r="C111" s="181"/>
      <c r="D111" s="181"/>
      <c r="E111" s="181"/>
    </row>
    <row r="112" spans="1:5" x14ac:dyDescent="0.2">
      <c r="A112" s="181"/>
      <c r="B112" s="181"/>
      <c r="C112" s="181"/>
      <c r="D112" s="181"/>
      <c r="E112" s="181"/>
    </row>
    <row r="113" spans="1:5" x14ac:dyDescent="0.2">
      <c r="A113" s="181"/>
      <c r="B113" s="181"/>
      <c r="C113" s="181"/>
      <c r="D113" s="181"/>
      <c r="E113" s="181"/>
    </row>
    <row r="114" spans="1:5" x14ac:dyDescent="0.2">
      <c r="A114" s="181"/>
      <c r="B114" s="181"/>
      <c r="C114" s="181"/>
      <c r="D114" s="181"/>
      <c r="E114" s="181"/>
    </row>
    <row r="115" spans="1:5" x14ac:dyDescent="0.2">
      <c r="A115" s="181"/>
      <c r="B115" s="181"/>
      <c r="C115" s="181"/>
      <c r="D115" s="181"/>
      <c r="E115" s="181"/>
    </row>
    <row r="116" spans="1:5" x14ac:dyDescent="0.2">
      <c r="A116" s="181"/>
      <c r="B116" s="181"/>
      <c r="C116" s="181"/>
      <c r="D116" s="181"/>
      <c r="E116" s="181"/>
    </row>
    <row r="117" spans="1:5" x14ac:dyDescent="0.2">
      <c r="A117" s="181"/>
      <c r="B117" s="181"/>
      <c r="C117" s="181"/>
      <c r="D117" s="181"/>
      <c r="E117" s="181"/>
    </row>
    <row r="118" spans="1:5" x14ac:dyDescent="0.2">
      <c r="A118" s="181"/>
      <c r="B118" s="181"/>
      <c r="C118" s="181"/>
      <c r="D118" s="181"/>
      <c r="E118" s="181"/>
    </row>
    <row r="119" spans="1:5" x14ac:dyDescent="0.2">
      <c r="A119" s="181"/>
      <c r="B119" s="181"/>
      <c r="C119" s="181"/>
      <c r="D119" s="181"/>
      <c r="E119" s="181"/>
    </row>
    <row r="120" spans="1:5" x14ac:dyDescent="0.2">
      <c r="A120" s="181"/>
      <c r="B120" s="181"/>
      <c r="C120" s="181"/>
      <c r="D120" s="181"/>
      <c r="E120" s="181"/>
    </row>
    <row r="121" spans="1:5" x14ac:dyDescent="0.2">
      <c r="A121" s="181"/>
      <c r="B121" s="181"/>
      <c r="C121" s="181"/>
      <c r="D121" s="181"/>
      <c r="E121" s="181"/>
    </row>
    <row r="122" spans="1:5" x14ac:dyDescent="0.2">
      <c r="A122" s="181"/>
      <c r="B122" s="181"/>
      <c r="C122" s="181"/>
      <c r="D122" s="181"/>
      <c r="E122" s="181"/>
    </row>
    <row r="123" spans="1:5" x14ac:dyDescent="0.2">
      <c r="A123" s="181"/>
      <c r="B123" s="181"/>
      <c r="C123" s="181"/>
      <c r="D123" s="181"/>
      <c r="E123" s="181"/>
    </row>
    <row r="124" spans="1:5" x14ac:dyDescent="0.2">
      <c r="A124" s="181"/>
      <c r="B124" s="181"/>
      <c r="C124" s="181"/>
      <c r="D124" s="181"/>
      <c r="E124" s="181"/>
    </row>
    <row r="125" spans="1:5" x14ac:dyDescent="0.2">
      <c r="A125" s="181"/>
      <c r="B125" s="181"/>
      <c r="C125" s="181"/>
      <c r="D125" s="181"/>
      <c r="E125" s="181"/>
    </row>
    <row r="126" spans="1:5" x14ac:dyDescent="0.2">
      <c r="A126" s="181"/>
      <c r="B126" s="181"/>
      <c r="C126" s="181"/>
      <c r="D126" s="181"/>
      <c r="E126" s="181"/>
    </row>
    <row r="127" spans="1:5" x14ac:dyDescent="0.2">
      <c r="A127" s="181"/>
      <c r="B127" s="181"/>
      <c r="C127" s="181"/>
      <c r="D127" s="181"/>
      <c r="E127" s="181"/>
    </row>
    <row r="128" spans="1:5" x14ac:dyDescent="0.2">
      <c r="A128" s="181"/>
      <c r="B128" s="181"/>
      <c r="C128" s="181"/>
      <c r="D128" s="181"/>
      <c r="E128" s="181"/>
    </row>
    <row r="129" spans="1:5" x14ac:dyDescent="0.2">
      <c r="A129" s="181"/>
      <c r="B129" s="181"/>
      <c r="C129" s="181"/>
      <c r="D129" s="181"/>
      <c r="E129" s="181"/>
    </row>
    <row r="130" spans="1:5" x14ac:dyDescent="0.2">
      <c r="A130" s="181"/>
      <c r="B130" s="181"/>
      <c r="C130" s="181"/>
      <c r="D130" s="181"/>
      <c r="E130" s="181"/>
    </row>
    <row r="131" spans="1:5" x14ac:dyDescent="0.2">
      <c r="A131" s="181"/>
      <c r="B131" s="181"/>
      <c r="C131" s="181"/>
      <c r="D131" s="181"/>
      <c r="E131" s="181"/>
    </row>
    <row r="132" spans="1:5" x14ac:dyDescent="0.2">
      <c r="A132" s="181"/>
      <c r="B132" s="181"/>
      <c r="C132" s="181"/>
      <c r="D132" s="181"/>
      <c r="E132" s="181"/>
    </row>
    <row r="133" spans="1:5" x14ac:dyDescent="0.2">
      <c r="A133" s="181"/>
      <c r="B133" s="181"/>
      <c r="C133" s="181"/>
      <c r="D133" s="181"/>
      <c r="E133" s="181"/>
    </row>
    <row r="134" spans="1:5" x14ac:dyDescent="0.2">
      <c r="A134" s="181"/>
      <c r="B134" s="181"/>
      <c r="C134" s="181"/>
      <c r="D134" s="181"/>
      <c r="E134" s="181"/>
    </row>
    <row r="135" spans="1:5" x14ac:dyDescent="0.2">
      <c r="A135" s="181"/>
      <c r="B135" s="181"/>
      <c r="C135" s="181"/>
      <c r="D135" s="181"/>
      <c r="E135" s="181"/>
    </row>
    <row r="136" spans="1:5" x14ac:dyDescent="0.2">
      <c r="A136" s="181"/>
      <c r="B136" s="181"/>
      <c r="C136" s="181"/>
      <c r="D136" s="181"/>
      <c r="E136" s="181"/>
    </row>
    <row r="137" spans="1:5" x14ac:dyDescent="0.2">
      <c r="A137" s="181"/>
      <c r="B137" s="181"/>
      <c r="C137" s="181"/>
      <c r="D137" s="181"/>
      <c r="E137" s="181"/>
    </row>
    <row r="138" spans="1:5" x14ac:dyDescent="0.2">
      <c r="A138" s="181"/>
      <c r="B138" s="181"/>
      <c r="C138" s="181"/>
      <c r="D138" s="181"/>
      <c r="E138" s="181"/>
    </row>
    <row r="139" spans="1:5" x14ac:dyDescent="0.2">
      <c r="A139" s="181"/>
      <c r="B139" s="181"/>
      <c r="C139" s="181"/>
      <c r="D139" s="181"/>
      <c r="E139" s="181"/>
    </row>
    <row r="140" spans="1:5" x14ac:dyDescent="0.2">
      <c r="A140" s="181"/>
      <c r="B140" s="181"/>
      <c r="C140" s="181"/>
      <c r="D140" s="181"/>
      <c r="E140" s="181"/>
    </row>
    <row r="141" spans="1:5" x14ac:dyDescent="0.2">
      <c r="A141" s="181"/>
      <c r="B141" s="181"/>
      <c r="C141" s="181"/>
      <c r="D141" s="181"/>
      <c r="E141" s="181"/>
    </row>
    <row r="142" spans="1:5" x14ac:dyDescent="0.2">
      <c r="A142" s="181"/>
      <c r="B142" s="181"/>
      <c r="C142" s="181"/>
      <c r="D142" s="181"/>
      <c r="E142" s="181"/>
    </row>
    <row r="143" spans="1:5" x14ac:dyDescent="0.2">
      <c r="A143" s="181"/>
      <c r="B143" s="181"/>
      <c r="C143" s="181"/>
      <c r="D143" s="181"/>
      <c r="E143" s="181"/>
    </row>
    <row r="144" spans="1:5" x14ac:dyDescent="0.2">
      <c r="A144" s="181"/>
      <c r="B144" s="181"/>
      <c r="C144" s="181"/>
      <c r="D144" s="181"/>
      <c r="E144" s="181"/>
    </row>
    <row r="145" spans="1:5" x14ac:dyDescent="0.2">
      <c r="A145" s="181"/>
      <c r="B145" s="181"/>
      <c r="C145" s="181"/>
      <c r="D145" s="181"/>
      <c r="E145" s="181"/>
    </row>
    <row r="146" spans="1:5" x14ac:dyDescent="0.2">
      <c r="A146" s="181"/>
      <c r="B146" s="181"/>
      <c r="C146" s="181"/>
      <c r="D146" s="181"/>
      <c r="E146" s="181"/>
    </row>
    <row r="147" spans="1:5" x14ac:dyDescent="0.2">
      <c r="A147" s="181"/>
      <c r="B147" s="181"/>
      <c r="C147" s="181"/>
      <c r="D147" s="181"/>
      <c r="E147" s="181"/>
    </row>
    <row r="148" spans="1:5" x14ac:dyDescent="0.2">
      <c r="A148" s="181"/>
      <c r="B148" s="181"/>
      <c r="C148" s="181"/>
      <c r="D148" s="181"/>
      <c r="E148" s="181"/>
    </row>
    <row r="149" spans="1:5" x14ac:dyDescent="0.2">
      <c r="A149" s="181"/>
      <c r="B149" s="181"/>
      <c r="C149" s="181"/>
      <c r="D149" s="181"/>
      <c r="E149" s="181"/>
    </row>
    <row r="150" spans="1:5" x14ac:dyDescent="0.2">
      <c r="A150" s="181"/>
      <c r="B150" s="181"/>
      <c r="C150" s="181"/>
      <c r="D150" s="181"/>
      <c r="E150" s="181"/>
    </row>
    <row r="151" spans="1:5" x14ac:dyDescent="0.2">
      <c r="A151" s="181"/>
      <c r="B151" s="181"/>
      <c r="C151" s="181"/>
      <c r="D151" s="181"/>
      <c r="E151" s="181"/>
    </row>
    <row r="152" spans="1:5" x14ac:dyDescent="0.2">
      <c r="A152" s="181"/>
      <c r="B152" s="181"/>
      <c r="C152" s="181"/>
      <c r="D152" s="181"/>
      <c r="E152" s="181"/>
    </row>
    <row r="153" spans="1:5" x14ac:dyDescent="0.2">
      <c r="A153" s="181"/>
      <c r="B153" s="181"/>
      <c r="C153" s="181"/>
      <c r="D153" s="181"/>
      <c r="E153" s="181"/>
    </row>
    <row r="154" spans="1:5" x14ac:dyDescent="0.2">
      <c r="A154" s="181"/>
      <c r="B154" s="181"/>
      <c r="C154" s="181"/>
      <c r="D154" s="181"/>
      <c r="E154" s="181"/>
    </row>
    <row r="155" spans="1:5" x14ac:dyDescent="0.2">
      <c r="A155" s="181"/>
      <c r="B155" s="181"/>
      <c r="C155" s="181"/>
      <c r="D155" s="181"/>
      <c r="E155" s="181"/>
    </row>
    <row r="156" spans="1:5" x14ac:dyDescent="0.2">
      <c r="A156" s="181"/>
      <c r="B156" s="181"/>
      <c r="C156" s="181"/>
      <c r="D156" s="181"/>
      <c r="E156" s="181"/>
    </row>
    <row r="157" spans="1:5" x14ac:dyDescent="0.2">
      <c r="A157" s="181"/>
      <c r="B157" s="181"/>
      <c r="C157" s="181"/>
      <c r="D157" s="181"/>
      <c r="E157" s="181"/>
    </row>
    <row r="158" spans="1:5" x14ac:dyDescent="0.2">
      <c r="A158" s="181"/>
      <c r="B158" s="181"/>
      <c r="C158" s="181"/>
      <c r="D158" s="181"/>
      <c r="E158" s="181"/>
    </row>
    <row r="159" spans="1:5" x14ac:dyDescent="0.2">
      <c r="A159" s="181"/>
      <c r="B159" s="181"/>
      <c r="C159" s="181"/>
      <c r="D159" s="181"/>
      <c r="E159" s="181"/>
    </row>
    <row r="160" spans="1:5" x14ac:dyDescent="0.2">
      <c r="A160" s="181"/>
      <c r="B160" s="181"/>
      <c r="C160" s="181"/>
      <c r="D160" s="181"/>
      <c r="E160" s="181"/>
    </row>
    <row r="161" spans="1:5" x14ac:dyDescent="0.2">
      <c r="A161" s="181"/>
      <c r="B161" s="181"/>
      <c r="C161" s="181"/>
      <c r="D161" s="181"/>
      <c r="E161" s="181"/>
    </row>
    <row r="162" spans="1:5" x14ac:dyDescent="0.2">
      <c r="A162" s="181"/>
      <c r="B162" s="181"/>
      <c r="C162" s="181"/>
      <c r="D162" s="181"/>
      <c r="E162" s="181"/>
    </row>
  </sheetData>
  <mergeCells count="3">
    <mergeCell ref="A1:E1"/>
    <mergeCell ref="D6:D7"/>
    <mergeCell ref="E6:E7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rightToLeft="1" workbookViewId="0">
      <selection activeCell="D16" sqref="D16"/>
    </sheetView>
  </sheetViews>
  <sheetFormatPr defaultRowHeight="12.75" x14ac:dyDescent="0.2"/>
  <cols>
    <col min="1" max="1" width="14.28515625" style="246" customWidth="1"/>
    <col min="2" max="2" width="40" customWidth="1"/>
    <col min="3" max="3" width="13.85546875" customWidth="1"/>
    <col min="4" max="4" width="13.5703125" customWidth="1"/>
  </cols>
  <sheetData>
    <row r="2" spans="1:4" ht="23.25" x14ac:dyDescent="0.6">
      <c r="A2" s="395" t="s">
        <v>291</v>
      </c>
      <c r="B2" s="395"/>
      <c r="C2" s="395"/>
      <c r="D2" s="395"/>
    </row>
    <row r="3" spans="1:4" ht="24" customHeight="1" x14ac:dyDescent="0.65">
      <c r="A3" s="398" t="s">
        <v>292</v>
      </c>
      <c r="B3" s="398"/>
      <c r="C3" s="398"/>
      <c r="D3" s="398"/>
    </row>
    <row r="4" spans="1:4" ht="21" customHeight="1" x14ac:dyDescent="0.65">
      <c r="A4" s="398" t="s">
        <v>293</v>
      </c>
      <c r="B4" s="398"/>
      <c r="C4" s="398"/>
      <c r="D4" s="398"/>
    </row>
    <row r="5" spans="1:4" ht="21.75" x14ac:dyDescent="0.55000000000000004">
      <c r="A5" s="76"/>
      <c r="B5" s="181"/>
      <c r="C5" s="181"/>
      <c r="D5" s="223" t="s">
        <v>96</v>
      </c>
    </row>
    <row r="6" spans="1:4" s="1" customFormat="1" ht="18.75" customHeight="1" x14ac:dyDescent="0.2">
      <c r="A6" s="85" t="s">
        <v>169</v>
      </c>
      <c r="B6" s="149"/>
      <c r="C6" s="87" t="s">
        <v>89</v>
      </c>
      <c r="D6" s="151"/>
    </row>
    <row r="7" spans="1:4" s="1" customFormat="1" ht="18.75" customHeight="1" x14ac:dyDescent="0.2">
      <c r="A7" s="88" t="s">
        <v>57</v>
      </c>
      <c r="B7" s="89" t="s">
        <v>3</v>
      </c>
      <c r="C7" s="388" t="s">
        <v>4</v>
      </c>
      <c r="D7" s="388" t="s">
        <v>2</v>
      </c>
    </row>
    <row r="8" spans="1:4" s="1" customFormat="1" ht="18.75" customHeight="1" x14ac:dyDescent="0.2">
      <c r="A8" s="90">
        <v>2009</v>
      </c>
      <c r="B8" s="154"/>
      <c r="C8" s="389"/>
      <c r="D8" s="389"/>
    </row>
    <row r="9" spans="1:4" ht="23.25" x14ac:dyDescent="0.6">
      <c r="A9" s="224"/>
      <c r="B9" s="156" t="s">
        <v>282</v>
      </c>
      <c r="C9" s="225"/>
      <c r="D9" s="224"/>
    </row>
    <row r="10" spans="1:4" ht="20.25" customHeight="1" x14ac:dyDescent="0.6">
      <c r="A10" s="226">
        <v>1656736</v>
      </c>
      <c r="B10" s="227" t="s">
        <v>294</v>
      </c>
      <c r="C10" s="228">
        <v>1812062</v>
      </c>
      <c r="D10" s="205">
        <v>1362530</v>
      </c>
    </row>
    <row r="11" spans="1:4" ht="20.25" customHeight="1" x14ac:dyDescent="0.6">
      <c r="A11" s="226">
        <v>22285067</v>
      </c>
      <c r="B11" s="229" t="s">
        <v>295</v>
      </c>
      <c r="C11" s="228">
        <v>38187938</v>
      </c>
      <c r="D11" s="205">
        <v>23624188</v>
      </c>
    </row>
    <row r="12" spans="1:4" ht="20.25" customHeight="1" x14ac:dyDescent="0.6">
      <c r="A12" s="226">
        <v>15040</v>
      </c>
      <c r="B12" s="229" t="s">
        <v>296</v>
      </c>
      <c r="C12" s="230" t="s">
        <v>54</v>
      </c>
      <c r="D12" s="205">
        <v>4875156</v>
      </c>
    </row>
    <row r="13" spans="1:4" ht="23.25" x14ac:dyDescent="0.6">
      <c r="A13" s="231">
        <f>SUM(A10:A12)</f>
        <v>23956843</v>
      </c>
      <c r="B13" s="232" t="s">
        <v>285</v>
      </c>
      <c r="C13" s="233">
        <f>SUM(C10:C12)</f>
        <v>40000000</v>
      </c>
      <c r="D13" s="233">
        <f>SUM(D10:D12)</f>
        <v>29861874</v>
      </c>
    </row>
    <row r="14" spans="1:4" ht="23.25" x14ac:dyDescent="0.6">
      <c r="A14" s="202"/>
      <c r="B14" s="234" t="s">
        <v>286</v>
      </c>
      <c r="C14" s="235"/>
      <c r="D14" s="202"/>
    </row>
    <row r="15" spans="1:4" ht="23.25" x14ac:dyDescent="0.6">
      <c r="A15" s="202"/>
      <c r="B15" s="234" t="s">
        <v>297</v>
      </c>
      <c r="C15" s="235"/>
      <c r="D15" s="202"/>
    </row>
    <row r="16" spans="1:4" ht="20.25" customHeight="1" x14ac:dyDescent="0.6">
      <c r="A16" s="205">
        <v>10037706</v>
      </c>
      <c r="B16" s="236" t="s">
        <v>298</v>
      </c>
      <c r="C16" s="228">
        <v>13000000</v>
      </c>
      <c r="D16" s="205">
        <v>15116597</v>
      </c>
    </row>
    <row r="17" spans="1:4" ht="23.25" x14ac:dyDescent="0.6">
      <c r="A17" s="237">
        <f>SUM(A16:A16)</f>
        <v>10037706</v>
      </c>
      <c r="B17" s="238" t="s">
        <v>299</v>
      </c>
      <c r="C17" s="239">
        <f>SUM(C16:C16)</f>
        <v>13000000</v>
      </c>
      <c r="D17" s="237">
        <f>SUM(D16:D16)</f>
        <v>15116597</v>
      </c>
    </row>
    <row r="18" spans="1:4" ht="23.25" x14ac:dyDescent="0.6">
      <c r="A18" s="240"/>
      <c r="B18" s="156" t="s">
        <v>300</v>
      </c>
      <c r="C18" s="241"/>
      <c r="D18" s="240"/>
    </row>
    <row r="19" spans="1:4" ht="23.25" x14ac:dyDescent="0.6">
      <c r="A19" s="242">
        <v>9265</v>
      </c>
      <c r="B19" s="236" t="s">
        <v>301</v>
      </c>
      <c r="C19" s="230" t="s">
        <v>54</v>
      </c>
      <c r="D19" s="228">
        <v>7265000</v>
      </c>
    </row>
    <row r="20" spans="1:4" ht="23.25" x14ac:dyDescent="0.6">
      <c r="A20" s="209">
        <f>SUM(A19:A19)</f>
        <v>9265</v>
      </c>
      <c r="B20" s="232" t="s">
        <v>302</v>
      </c>
      <c r="C20" s="230">
        <f>SUM(C19:C19)</f>
        <v>0</v>
      </c>
      <c r="D20" s="209">
        <f>SUM(D19:D19)</f>
        <v>7265000</v>
      </c>
    </row>
    <row r="21" spans="1:4" ht="23.25" x14ac:dyDescent="0.6">
      <c r="A21" s="209">
        <f>SUM(A17+A20)</f>
        <v>10046971</v>
      </c>
      <c r="B21" s="232" t="s">
        <v>289</v>
      </c>
      <c r="C21" s="209">
        <f>SUM(C17+C20)</f>
        <v>13000000</v>
      </c>
      <c r="D21" s="209">
        <f>SUM(D17+D20)</f>
        <v>22381597</v>
      </c>
    </row>
    <row r="22" spans="1:4" ht="23.25" x14ac:dyDescent="0.6">
      <c r="A22" s="243"/>
      <c r="B22" s="244"/>
      <c r="C22" s="245"/>
      <c r="D22" s="245"/>
    </row>
    <row r="35" spans="1:4" x14ac:dyDescent="0.2">
      <c r="A35" s="396" t="s">
        <v>303</v>
      </c>
      <c r="B35" s="397"/>
      <c r="C35" s="397"/>
      <c r="D35" s="397"/>
    </row>
    <row r="47" spans="1:4" ht="17.25" customHeight="1" x14ac:dyDescent="0.2">
      <c r="B47" s="76"/>
    </row>
  </sheetData>
  <mergeCells count="6">
    <mergeCell ref="A35:D35"/>
    <mergeCell ref="A2:D2"/>
    <mergeCell ref="A3:D3"/>
    <mergeCell ref="A4:D4"/>
    <mergeCell ref="C7:C8"/>
    <mergeCell ref="D7:D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rightToLeft="1" topLeftCell="A19" workbookViewId="0">
      <selection activeCell="B37" sqref="B37"/>
    </sheetView>
  </sheetViews>
  <sheetFormatPr defaultRowHeight="12.75" x14ac:dyDescent="0.2"/>
  <cols>
    <col min="1" max="1" width="14.28515625" customWidth="1"/>
    <col min="2" max="2" width="43.85546875" customWidth="1"/>
    <col min="3" max="3" width="14.28515625" customWidth="1"/>
    <col min="4" max="4" width="14.5703125" customWidth="1"/>
  </cols>
  <sheetData>
    <row r="1" spans="1:4" s="1" customFormat="1" ht="15" customHeight="1" x14ac:dyDescent="0.2">
      <c r="A1" s="384" t="s">
        <v>304</v>
      </c>
      <c r="B1" s="384"/>
      <c r="C1" s="384"/>
      <c r="D1" s="384"/>
    </row>
    <row r="2" spans="1:4" s="1" customFormat="1" ht="21" customHeight="1" x14ac:dyDescent="0.2">
      <c r="A2" s="81" t="s">
        <v>305</v>
      </c>
      <c r="B2" s="4"/>
      <c r="C2" s="4"/>
      <c r="D2" s="4"/>
    </row>
    <row r="3" spans="1:4" s="1" customFormat="1" ht="19.5" customHeight="1" x14ac:dyDescent="0.2">
      <c r="A3" s="81" t="s">
        <v>306</v>
      </c>
      <c r="B3" s="4"/>
      <c r="C3" s="4"/>
      <c r="D3" s="4"/>
    </row>
    <row r="4" spans="1:4" s="1" customFormat="1" ht="15.75" customHeight="1" x14ac:dyDescent="0.2">
      <c r="A4" s="247"/>
      <c r="B4" s="83"/>
      <c r="C4" s="83"/>
      <c r="D4" s="10" t="s">
        <v>96</v>
      </c>
    </row>
    <row r="5" spans="1:4" s="1" customFormat="1" ht="18.75" customHeight="1" x14ac:dyDescent="0.2">
      <c r="A5" s="85" t="s">
        <v>2</v>
      </c>
      <c r="B5" s="86"/>
      <c r="C5" s="248" t="s">
        <v>89</v>
      </c>
      <c r="D5" s="50"/>
    </row>
    <row r="6" spans="1:4" s="1" customFormat="1" ht="16.5" customHeight="1" x14ac:dyDescent="0.2">
      <c r="A6" s="88" t="s">
        <v>57</v>
      </c>
      <c r="B6" s="89" t="s">
        <v>3</v>
      </c>
      <c r="C6" s="388" t="s">
        <v>4</v>
      </c>
      <c r="D6" s="388" t="s">
        <v>2</v>
      </c>
    </row>
    <row r="7" spans="1:4" s="1" customFormat="1" ht="15" customHeight="1" x14ac:dyDescent="0.2">
      <c r="A7" s="90">
        <v>2009</v>
      </c>
      <c r="B7" s="249"/>
      <c r="C7" s="389"/>
      <c r="D7" s="389"/>
    </row>
    <row r="8" spans="1:4" s="1" customFormat="1" ht="21" customHeight="1" x14ac:dyDescent="0.2">
      <c r="A8" s="92">
        <v>127741294</v>
      </c>
      <c r="B8" s="250" t="s">
        <v>97</v>
      </c>
      <c r="C8" s="251">
        <v>87196000</v>
      </c>
      <c r="D8" s="92">
        <v>160254260</v>
      </c>
    </row>
    <row r="9" spans="1:4" s="1" customFormat="1" ht="21" customHeight="1" x14ac:dyDescent="0.2">
      <c r="A9" s="95">
        <v>1920875</v>
      </c>
      <c r="B9" s="96" t="s">
        <v>98</v>
      </c>
      <c r="C9" s="99">
        <v>2025000</v>
      </c>
      <c r="D9" s="95">
        <v>2829520</v>
      </c>
    </row>
    <row r="10" spans="1:4" s="1" customFormat="1" ht="21" customHeight="1" x14ac:dyDescent="0.2">
      <c r="A10" s="95">
        <v>385810</v>
      </c>
      <c r="B10" s="96" t="s">
        <v>99</v>
      </c>
      <c r="C10" s="99">
        <v>523000</v>
      </c>
      <c r="D10" s="95">
        <v>420203</v>
      </c>
    </row>
    <row r="11" spans="1:4" s="1" customFormat="1" ht="21" customHeight="1" x14ac:dyDescent="0.2">
      <c r="A11" s="95">
        <v>1518929</v>
      </c>
      <c r="B11" s="96" t="s">
        <v>173</v>
      </c>
      <c r="C11" s="99">
        <v>1094000</v>
      </c>
      <c r="D11" s="95">
        <v>1753058</v>
      </c>
    </row>
    <row r="12" spans="1:4" s="1" customFormat="1" ht="21" customHeight="1" x14ac:dyDescent="0.2">
      <c r="A12" s="95">
        <v>1638878</v>
      </c>
      <c r="B12" s="96" t="s">
        <v>100</v>
      </c>
      <c r="C12" s="99">
        <v>1934000</v>
      </c>
      <c r="D12" s="95">
        <v>3002479</v>
      </c>
    </row>
    <row r="13" spans="1:4" s="1" customFormat="1" ht="21" customHeight="1" x14ac:dyDescent="0.2">
      <c r="A13" s="95">
        <v>10941225</v>
      </c>
      <c r="B13" s="96" t="s">
        <v>101</v>
      </c>
      <c r="C13" s="99">
        <v>11799000</v>
      </c>
      <c r="D13" s="95">
        <v>14525786</v>
      </c>
    </row>
    <row r="14" spans="1:4" s="1" customFormat="1" ht="21" customHeight="1" x14ac:dyDescent="0.2">
      <c r="A14" s="95">
        <v>39632710</v>
      </c>
      <c r="B14" s="96" t="s">
        <v>102</v>
      </c>
      <c r="C14" s="99">
        <v>40361000</v>
      </c>
      <c r="D14" s="95">
        <v>45109744</v>
      </c>
    </row>
    <row r="15" spans="1:4" s="1" customFormat="1" ht="21" customHeight="1" x14ac:dyDescent="0.2">
      <c r="A15" s="95">
        <v>20924324</v>
      </c>
      <c r="B15" s="96" t="s">
        <v>103</v>
      </c>
      <c r="C15" s="99">
        <v>21048000</v>
      </c>
      <c r="D15" s="95">
        <v>24692650</v>
      </c>
    </row>
    <row r="16" spans="1:4" s="1" customFormat="1" ht="21" customHeight="1" x14ac:dyDescent="0.2">
      <c r="A16" s="95">
        <v>25051658</v>
      </c>
      <c r="B16" s="96" t="s">
        <v>104</v>
      </c>
      <c r="C16" s="99">
        <v>20843000</v>
      </c>
      <c r="D16" s="95">
        <v>30231861</v>
      </c>
    </row>
    <row r="17" spans="1:4" s="1" customFormat="1" ht="21" customHeight="1" x14ac:dyDescent="0.2">
      <c r="A17" s="95">
        <v>10780022</v>
      </c>
      <c r="B17" s="96" t="s">
        <v>105</v>
      </c>
      <c r="C17" s="99">
        <v>10055000</v>
      </c>
      <c r="D17" s="95">
        <v>11350716</v>
      </c>
    </row>
    <row r="18" spans="1:4" s="1" customFormat="1" ht="21" customHeight="1" x14ac:dyDescent="0.2">
      <c r="A18" s="95">
        <v>2764817</v>
      </c>
      <c r="B18" s="96" t="s">
        <v>106</v>
      </c>
      <c r="C18" s="99">
        <v>2922000</v>
      </c>
      <c r="D18" s="95">
        <v>3058792</v>
      </c>
    </row>
    <row r="19" spans="1:4" s="1" customFormat="1" ht="21" customHeight="1" x14ac:dyDescent="0.2">
      <c r="A19" s="95">
        <v>20734847</v>
      </c>
      <c r="B19" s="96" t="s">
        <v>217</v>
      </c>
      <c r="C19" s="99">
        <v>21223000</v>
      </c>
      <c r="D19" s="95">
        <v>24541569</v>
      </c>
    </row>
    <row r="20" spans="1:4" s="1" customFormat="1" ht="21" customHeight="1" x14ac:dyDescent="0.2">
      <c r="A20" s="95">
        <v>24425095</v>
      </c>
      <c r="B20" s="96" t="s">
        <v>108</v>
      </c>
      <c r="C20" s="99">
        <v>24453000</v>
      </c>
      <c r="D20" s="95">
        <v>28821399</v>
      </c>
    </row>
    <row r="21" spans="1:4" s="1" customFormat="1" ht="21" customHeight="1" x14ac:dyDescent="0.2">
      <c r="A21" s="95">
        <v>295083697</v>
      </c>
      <c r="B21" s="96" t="s">
        <v>109</v>
      </c>
      <c r="C21" s="99">
        <v>299693000</v>
      </c>
      <c r="D21" s="95">
        <v>341536482</v>
      </c>
    </row>
    <row r="22" spans="1:4" s="1" customFormat="1" ht="21" customHeight="1" x14ac:dyDescent="0.2">
      <c r="A22" s="95">
        <v>578119460</v>
      </c>
      <c r="B22" s="96" t="s">
        <v>110</v>
      </c>
      <c r="C22" s="99">
        <v>622011000</v>
      </c>
      <c r="D22" s="95">
        <v>669479692</v>
      </c>
    </row>
    <row r="23" spans="1:4" s="1" customFormat="1" ht="21" customHeight="1" x14ac:dyDescent="0.2">
      <c r="A23" s="95">
        <v>49377854</v>
      </c>
      <c r="B23" s="96" t="s">
        <v>111</v>
      </c>
      <c r="C23" s="99">
        <v>48995000</v>
      </c>
      <c r="D23" s="95">
        <v>55261056</v>
      </c>
    </row>
    <row r="24" spans="1:4" s="1" customFormat="1" ht="21" customHeight="1" x14ac:dyDescent="0.2">
      <c r="A24" s="95">
        <v>5136028</v>
      </c>
      <c r="B24" s="96" t="s">
        <v>211</v>
      </c>
      <c r="C24" s="99">
        <v>4953000</v>
      </c>
      <c r="D24" s="95">
        <v>5772176</v>
      </c>
    </row>
    <row r="25" spans="1:4" s="1" customFormat="1" ht="21" customHeight="1" x14ac:dyDescent="0.2">
      <c r="A25" s="95">
        <v>26605307</v>
      </c>
      <c r="B25" s="96" t="s">
        <v>307</v>
      </c>
      <c r="C25" s="99">
        <v>21468000</v>
      </c>
      <c r="D25" s="95">
        <v>25156773</v>
      </c>
    </row>
    <row r="26" spans="1:4" s="1" customFormat="1" ht="21" customHeight="1" x14ac:dyDescent="0.2">
      <c r="A26" s="95">
        <v>23103471</v>
      </c>
      <c r="B26" s="96" t="s">
        <v>308</v>
      </c>
      <c r="C26" s="99">
        <v>23118000</v>
      </c>
      <c r="D26" s="95">
        <v>24691518</v>
      </c>
    </row>
    <row r="27" spans="1:4" s="1" customFormat="1" ht="21" customHeight="1" x14ac:dyDescent="0.2">
      <c r="A27" s="95">
        <v>56930617</v>
      </c>
      <c r="B27" s="96" t="s">
        <v>309</v>
      </c>
      <c r="C27" s="99">
        <v>47013000</v>
      </c>
      <c r="D27" s="95">
        <v>64149692</v>
      </c>
    </row>
    <row r="28" spans="1:4" s="1" customFormat="1" ht="21" customHeight="1" x14ac:dyDescent="0.2">
      <c r="A28" s="95">
        <v>956387</v>
      </c>
      <c r="B28" s="96" t="s">
        <v>116</v>
      </c>
      <c r="C28" s="99">
        <v>388000</v>
      </c>
      <c r="D28" s="95">
        <v>30249110</v>
      </c>
    </row>
    <row r="29" spans="1:4" s="1" customFormat="1" ht="21" customHeight="1" x14ac:dyDescent="0.2">
      <c r="A29" s="95">
        <v>50604367</v>
      </c>
      <c r="B29" s="96" t="s">
        <v>117</v>
      </c>
      <c r="C29" s="99">
        <v>45541000</v>
      </c>
      <c r="D29" s="95">
        <v>56739592</v>
      </c>
    </row>
    <row r="30" spans="1:4" s="1" customFormat="1" ht="21" customHeight="1" x14ac:dyDescent="0.2">
      <c r="A30" s="95">
        <v>2312377</v>
      </c>
      <c r="B30" s="96" t="s">
        <v>118</v>
      </c>
      <c r="C30" s="99">
        <v>2323000</v>
      </c>
      <c r="D30" s="95">
        <v>2636035</v>
      </c>
    </row>
    <row r="31" spans="1:4" s="1" customFormat="1" ht="21" customHeight="1" x14ac:dyDescent="0.2">
      <c r="A31" s="95">
        <v>1040038</v>
      </c>
      <c r="B31" s="65" t="s">
        <v>171</v>
      </c>
      <c r="C31" s="99">
        <v>980000</v>
      </c>
      <c r="D31" s="95">
        <v>1224460</v>
      </c>
    </row>
    <row r="32" spans="1:4" s="1" customFormat="1" ht="21" customHeight="1" x14ac:dyDescent="0.2">
      <c r="A32" s="95">
        <v>133238</v>
      </c>
      <c r="B32" s="96" t="s">
        <v>310</v>
      </c>
      <c r="C32" s="99">
        <v>211000</v>
      </c>
      <c r="D32" s="95">
        <v>134056</v>
      </c>
    </row>
    <row r="33" spans="1:4" s="1" customFormat="1" ht="21" customHeight="1" x14ac:dyDescent="0.2">
      <c r="A33" s="95">
        <v>4418855</v>
      </c>
      <c r="B33" s="96" t="s">
        <v>120</v>
      </c>
      <c r="C33" s="99">
        <v>3895000</v>
      </c>
      <c r="D33" s="95">
        <v>3924781</v>
      </c>
    </row>
    <row r="34" spans="1:4" s="1" customFormat="1" ht="21" customHeight="1" x14ac:dyDescent="0.2">
      <c r="A34" s="103">
        <v>3767667</v>
      </c>
      <c r="B34" s="252" t="s">
        <v>311</v>
      </c>
      <c r="C34" s="253">
        <v>3510000</v>
      </c>
      <c r="D34" s="103">
        <v>4536691</v>
      </c>
    </row>
    <row r="35" spans="1:4" s="1" customFormat="1" ht="15" customHeight="1" x14ac:dyDescent="0.2">
      <c r="A35" s="391"/>
      <c r="B35" s="391"/>
      <c r="C35" s="391"/>
      <c r="D35" s="391"/>
    </row>
    <row r="36" spans="1:4" s="1" customFormat="1" ht="15" customHeight="1" x14ac:dyDescent="0.2">
      <c r="A36"/>
      <c r="B36"/>
      <c r="C36"/>
      <c r="D36"/>
    </row>
    <row r="37" spans="1:4" s="1" customFormat="1" ht="15" customHeight="1" x14ac:dyDescent="0.2">
      <c r="A37"/>
      <c r="B37"/>
      <c r="C37"/>
      <c r="D37"/>
    </row>
    <row r="38" spans="1:4" s="1" customFormat="1" ht="15" customHeight="1" x14ac:dyDescent="0.2">
      <c r="A38" s="399" t="s">
        <v>312</v>
      </c>
      <c r="B38" s="399"/>
      <c r="C38" s="399"/>
      <c r="D38" s="399"/>
    </row>
    <row r="39" spans="1:4" s="1" customFormat="1" ht="15" customHeight="1" x14ac:dyDescent="0.2">
      <c r="A39"/>
      <c r="B39"/>
      <c r="C39"/>
      <c r="D39"/>
    </row>
    <row r="40" spans="1:4" s="1" customFormat="1" ht="15" customHeight="1" x14ac:dyDescent="0.2">
      <c r="A40"/>
      <c r="C40"/>
      <c r="D40"/>
    </row>
    <row r="41" spans="1:4" s="1" customFormat="1" ht="15" customHeight="1" x14ac:dyDescent="0.2">
      <c r="A41"/>
      <c r="B41"/>
      <c r="C41"/>
      <c r="D41"/>
    </row>
    <row r="42" spans="1:4" s="1" customFormat="1" ht="15" customHeight="1" x14ac:dyDescent="0.2">
      <c r="A42"/>
      <c r="B42"/>
      <c r="C42"/>
      <c r="D42"/>
    </row>
    <row r="43" spans="1:4" s="1" customFormat="1" ht="15" customHeight="1" x14ac:dyDescent="0.2">
      <c r="A43"/>
      <c r="B43"/>
      <c r="C43"/>
      <c r="D43"/>
    </row>
    <row r="44" spans="1:4" ht="21" customHeight="1" x14ac:dyDescent="0.2">
      <c r="A44" s="384" t="s">
        <v>313</v>
      </c>
      <c r="B44" s="384"/>
      <c r="C44" s="384"/>
      <c r="D44" s="384"/>
    </row>
    <row r="45" spans="1:4" ht="21.75" customHeight="1" x14ac:dyDescent="0.2">
      <c r="A45" s="81" t="s">
        <v>305</v>
      </c>
      <c r="B45" s="4"/>
      <c r="C45" s="4"/>
      <c r="D45" s="4"/>
    </row>
    <row r="46" spans="1:4" ht="19.5" customHeight="1" x14ac:dyDescent="0.2">
      <c r="A46" s="81" t="s">
        <v>314</v>
      </c>
      <c r="B46" s="4"/>
      <c r="C46" s="4"/>
      <c r="D46" s="4"/>
    </row>
    <row r="47" spans="1:4" ht="20.25" customHeight="1" x14ac:dyDescent="0.2">
      <c r="A47" s="247"/>
      <c r="B47" s="83"/>
      <c r="C47" s="83"/>
      <c r="D47" s="10" t="s">
        <v>96</v>
      </c>
    </row>
    <row r="48" spans="1:4" ht="19.5" customHeight="1" x14ac:dyDescent="0.2">
      <c r="A48" s="85" t="s">
        <v>2</v>
      </c>
      <c r="B48" s="86"/>
      <c r="C48" s="248" t="s">
        <v>89</v>
      </c>
      <c r="D48" s="50"/>
    </row>
    <row r="49" spans="1:4" ht="20.25" customHeight="1" x14ac:dyDescent="0.2">
      <c r="A49" s="88" t="s">
        <v>57</v>
      </c>
      <c r="B49" s="89" t="s">
        <v>3</v>
      </c>
      <c r="C49" s="388" t="s">
        <v>4</v>
      </c>
      <c r="D49" s="388" t="s">
        <v>169</v>
      </c>
    </row>
    <row r="50" spans="1:4" ht="21" customHeight="1" x14ac:dyDescent="0.2">
      <c r="A50" s="109">
        <v>2009</v>
      </c>
      <c r="B50" s="254"/>
      <c r="C50" s="389"/>
      <c r="D50" s="389"/>
    </row>
    <row r="51" spans="1:4" ht="18.75" customHeight="1" x14ac:dyDescent="0.2">
      <c r="A51" s="95">
        <v>973412</v>
      </c>
      <c r="B51" s="96" t="s">
        <v>122</v>
      </c>
      <c r="C51" s="99">
        <v>1029000</v>
      </c>
      <c r="D51" s="95">
        <v>1670555</v>
      </c>
    </row>
    <row r="52" spans="1:4" ht="18.75" customHeight="1" x14ac:dyDescent="0.2">
      <c r="A52" s="95">
        <v>126989913</v>
      </c>
      <c r="B52" s="170" t="s">
        <v>123</v>
      </c>
      <c r="C52" s="99">
        <v>131608000</v>
      </c>
      <c r="D52" s="95">
        <v>141658182</v>
      </c>
    </row>
    <row r="53" spans="1:4" ht="18.75" customHeight="1" x14ac:dyDescent="0.2">
      <c r="A53" s="95">
        <v>9848477</v>
      </c>
      <c r="B53" s="96" t="s">
        <v>315</v>
      </c>
      <c r="C53" s="99">
        <v>9960000</v>
      </c>
      <c r="D53" s="95">
        <v>10633160</v>
      </c>
    </row>
    <row r="54" spans="1:4" ht="18.75" customHeight="1" x14ac:dyDescent="0.2">
      <c r="A54" s="95">
        <v>74881246</v>
      </c>
      <c r="B54" s="96" t="s">
        <v>316</v>
      </c>
      <c r="C54" s="99">
        <v>29542000</v>
      </c>
      <c r="D54" s="95">
        <v>91300278</v>
      </c>
    </row>
    <row r="55" spans="1:4" ht="18.75" customHeight="1" x14ac:dyDescent="0.2">
      <c r="A55" s="95">
        <v>19414667</v>
      </c>
      <c r="B55" s="96" t="s">
        <v>126</v>
      </c>
      <c r="C55" s="99">
        <v>11898000</v>
      </c>
      <c r="D55" s="95">
        <v>14406487</v>
      </c>
    </row>
    <row r="56" spans="1:4" ht="18.75" customHeight="1" x14ac:dyDescent="0.2">
      <c r="A56" s="95">
        <v>862767</v>
      </c>
      <c r="B56" s="96" t="s">
        <v>127</v>
      </c>
      <c r="C56" s="99">
        <v>584000</v>
      </c>
      <c r="D56" s="95">
        <v>904030</v>
      </c>
    </row>
    <row r="57" spans="1:4" ht="21" customHeight="1" x14ac:dyDescent="0.2">
      <c r="A57" s="95">
        <v>43295963</v>
      </c>
      <c r="B57" s="96" t="s">
        <v>188</v>
      </c>
      <c r="C57" s="99">
        <v>38739000</v>
      </c>
      <c r="D57" s="95">
        <v>45041055</v>
      </c>
    </row>
    <row r="58" spans="1:4" ht="21" customHeight="1" x14ac:dyDescent="0.2">
      <c r="A58" s="95">
        <v>108467660</v>
      </c>
      <c r="B58" s="65" t="s">
        <v>317</v>
      </c>
      <c r="C58" s="99">
        <v>113000000</v>
      </c>
      <c r="D58" s="95">
        <v>113000000</v>
      </c>
    </row>
    <row r="59" spans="1:4" ht="21" customHeight="1" x14ac:dyDescent="0.2">
      <c r="A59" s="95">
        <v>11284413</v>
      </c>
      <c r="B59" s="65" t="s">
        <v>318</v>
      </c>
      <c r="C59" s="112">
        <v>12200000</v>
      </c>
      <c r="D59" s="95">
        <v>10958312</v>
      </c>
    </row>
    <row r="60" spans="1:4" ht="21" customHeight="1" x14ac:dyDescent="0.2">
      <c r="A60" s="95">
        <v>26392391</v>
      </c>
      <c r="B60" s="65" t="s">
        <v>135</v>
      </c>
      <c r="C60" s="112">
        <v>23085000</v>
      </c>
      <c r="D60" s="95">
        <v>31187073</v>
      </c>
    </row>
    <row r="61" spans="1:4" ht="21" customHeight="1" x14ac:dyDescent="0.2">
      <c r="A61" s="95">
        <v>2987994</v>
      </c>
      <c r="B61" s="65" t="s">
        <v>136</v>
      </c>
      <c r="C61" s="98">
        <v>3034000</v>
      </c>
      <c r="D61" s="95">
        <v>3545242</v>
      </c>
    </row>
    <row r="62" spans="1:4" ht="21" customHeight="1" x14ac:dyDescent="0.2">
      <c r="A62" s="95">
        <v>4986921</v>
      </c>
      <c r="B62" s="65" t="s">
        <v>319</v>
      </c>
      <c r="C62" s="98">
        <v>4838000</v>
      </c>
      <c r="D62" s="95">
        <v>5591743</v>
      </c>
    </row>
    <row r="63" spans="1:4" ht="17.25" customHeight="1" x14ac:dyDescent="0.2">
      <c r="A63" s="95">
        <v>7796388</v>
      </c>
      <c r="B63" s="65" t="s">
        <v>138</v>
      </c>
      <c r="C63" s="98">
        <v>7471000</v>
      </c>
      <c r="D63" s="95">
        <v>8594191</v>
      </c>
    </row>
    <row r="64" spans="1:4" ht="17.25" customHeight="1" x14ac:dyDescent="0.2">
      <c r="A64" s="95">
        <v>334641</v>
      </c>
      <c r="B64" s="65" t="s">
        <v>139</v>
      </c>
      <c r="C64" s="98">
        <v>384000</v>
      </c>
      <c r="D64" s="116" t="s">
        <v>54</v>
      </c>
    </row>
    <row r="65" spans="1:4" ht="17.25" customHeight="1" x14ac:dyDescent="0.2">
      <c r="A65" s="95">
        <v>3143181</v>
      </c>
      <c r="B65" s="65" t="s">
        <v>140</v>
      </c>
      <c r="C65" s="98">
        <v>3070000</v>
      </c>
      <c r="D65" s="95">
        <v>4663631</v>
      </c>
    </row>
    <row r="66" spans="1:4" ht="17.25" customHeight="1" x14ac:dyDescent="0.2">
      <c r="A66" s="95">
        <v>168386644</v>
      </c>
      <c r="B66" s="65" t="s">
        <v>320</v>
      </c>
      <c r="C66" s="98">
        <v>153680000</v>
      </c>
      <c r="D66" s="95">
        <v>232614457</v>
      </c>
    </row>
    <row r="67" spans="1:4" ht="17.25" customHeight="1" x14ac:dyDescent="0.2">
      <c r="A67" s="95">
        <v>5481636</v>
      </c>
      <c r="B67" s="65" t="s">
        <v>141</v>
      </c>
      <c r="C67" s="98">
        <v>4322000</v>
      </c>
      <c r="D67" s="95">
        <v>6014421</v>
      </c>
    </row>
    <row r="68" spans="1:4" ht="17.25" customHeight="1" x14ac:dyDescent="0.2">
      <c r="A68" s="95">
        <v>543271</v>
      </c>
      <c r="B68" s="65" t="s">
        <v>321</v>
      </c>
      <c r="C68" s="98">
        <v>108000</v>
      </c>
      <c r="D68" s="95">
        <v>138599</v>
      </c>
    </row>
    <row r="69" spans="1:4" ht="17.25" customHeight="1" x14ac:dyDescent="0.2">
      <c r="A69" s="95">
        <v>1628831</v>
      </c>
      <c r="B69" s="65" t="s">
        <v>322</v>
      </c>
      <c r="C69" s="98">
        <v>1470000</v>
      </c>
      <c r="D69" s="95">
        <v>2669433</v>
      </c>
    </row>
    <row r="70" spans="1:4" ht="17.25" customHeight="1" x14ac:dyDescent="0.2">
      <c r="A70" s="95">
        <v>5167071</v>
      </c>
      <c r="B70" s="65" t="s">
        <v>323</v>
      </c>
      <c r="C70" s="116" t="s">
        <v>54</v>
      </c>
      <c r="D70" s="95">
        <v>4535836</v>
      </c>
    </row>
    <row r="71" spans="1:4" ht="17.25" customHeight="1" x14ac:dyDescent="0.2">
      <c r="A71" s="95">
        <v>181254</v>
      </c>
      <c r="B71" s="65" t="s">
        <v>191</v>
      </c>
      <c r="C71" s="98">
        <v>191000</v>
      </c>
      <c r="D71" s="95">
        <v>215664</v>
      </c>
    </row>
    <row r="72" spans="1:4" ht="17.25" customHeight="1" x14ac:dyDescent="0.2">
      <c r="A72" s="95">
        <v>45811</v>
      </c>
      <c r="B72" s="65" t="s">
        <v>324</v>
      </c>
      <c r="C72" s="116" t="s">
        <v>54</v>
      </c>
      <c r="D72" s="95">
        <v>12270</v>
      </c>
    </row>
    <row r="73" spans="1:4" ht="17.25" customHeight="1" x14ac:dyDescent="0.2">
      <c r="A73" s="95">
        <v>75367323</v>
      </c>
      <c r="B73" s="65" t="s">
        <v>143</v>
      </c>
      <c r="C73" s="98">
        <v>72949000</v>
      </c>
      <c r="D73" s="95">
        <v>79627103</v>
      </c>
    </row>
    <row r="74" spans="1:4" ht="17.25" customHeight="1" x14ac:dyDescent="0.2">
      <c r="A74" s="95">
        <v>565421</v>
      </c>
      <c r="B74" s="65" t="s">
        <v>144</v>
      </c>
      <c r="C74" s="98">
        <v>890000</v>
      </c>
      <c r="D74" s="95">
        <v>1256457</v>
      </c>
    </row>
    <row r="75" spans="1:4" ht="17.25" customHeight="1" x14ac:dyDescent="0.2">
      <c r="A75" s="95">
        <v>7577889</v>
      </c>
      <c r="B75" s="65" t="s">
        <v>145</v>
      </c>
      <c r="C75" s="98">
        <v>5855000</v>
      </c>
      <c r="D75" s="95">
        <v>7511715</v>
      </c>
    </row>
    <row r="76" spans="1:4" ht="17.25" customHeight="1" x14ac:dyDescent="0.2">
      <c r="A76" s="95">
        <v>8324370</v>
      </c>
      <c r="B76" s="65" t="s">
        <v>218</v>
      </c>
      <c r="C76" s="98">
        <v>7703000</v>
      </c>
      <c r="D76" s="95">
        <v>8658306</v>
      </c>
    </row>
    <row r="77" spans="1:4" ht="17.25" customHeight="1" x14ac:dyDescent="0.2">
      <c r="A77" s="116" t="s">
        <v>54</v>
      </c>
      <c r="B77" s="65" t="s">
        <v>325</v>
      </c>
      <c r="C77" s="116" t="s">
        <v>54</v>
      </c>
      <c r="D77" s="95">
        <v>269821</v>
      </c>
    </row>
    <row r="78" spans="1:4" ht="17.25" customHeight="1" x14ac:dyDescent="0.2">
      <c r="A78" s="95">
        <v>110230276</v>
      </c>
      <c r="B78" s="65" t="s">
        <v>326</v>
      </c>
      <c r="C78" s="97">
        <v>32074000</v>
      </c>
      <c r="D78" s="95">
        <v>143605804</v>
      </c>
    </row>
    <row r="79" spans="1:4" ht="17.25" customHeight="1" x14ac:dyDescent="0.2">
      <c r="A79" s="95">
        <v>5500334</v>
      </c>
      <c r="B79" s="96" t="s">
        <v>327</v>
      </c>
      <c r="C79" s="112">
        <v>5741000</v>
      </c>
      <c r="D79" s="95">
        <v>7131334</v>
      </c>
    </row>
    <row r="80" spans="1:4" ht="19.5" customHeight="1" x14ac:dyDescent="0.2">
      <c r="A80" s="116" t="s">
        <v>54</v>
      </c>
      <c r="B80" s="65" t="s">
        <v>328</v>
      </c>
      <c r="C80" s="99">
        <v>435000000</v>
      </c>
      <c r="D80" s="116" t="s">
        <v>54</v>
      </c>
    </row>
    <row r="81" spans="1:4" ht="20.25" customHeight="1" x14ac:dyDescent="0.2">
      <c r="A81" s="117">
        <f>SUM(A8:A34,A51:A80)</f>
        <v>2216710012</v>
      </c>
      <c r="B81" s="176" t="s">
        <v>159</v>
      </c>
      <c r="C81" s="119">
        <f>SUM(C8:C80)</f>
        <v>2480000000</v>
      </c>
      <c r="D81" s="117">
        <f>SUM(D8:D80)</f>
        <v>2613499310</v>
      </c>
    </row>
    <row r="82" spans="1:4" ht="21.75" customHeight="1" x14ac:dyDescent="0.2">
      <c r="A82" s="255"/>
      <c r="B82" s="133"/>
      <c r="C82" s="133"/>
      <c r="D82" s="133"/>
    </row>
    <row r="83" spans="1:4" ht="18" customHeight="1" x14ac:dyDescent="0.2">
      <c r="A83" s="399" t="s">
        <v>329</v>
      </c>
      <c r="B83" s="399"/>
      <c r="C83" s="399"/>
      <c r="D83" s="399"/>
    </row>
    <row r="84" spans="1:4" ht="18" customHeight="1" x14ac:dyDescent="0.2">
      <c r="A84" s="386"/>
      <c r="B84" s="386"/>
      <c r="C84" s="386"/>
      <c r="D84" s="386"/>
    </row>
    <row r="85" spans="1:4" ht="18" customHeight="1" x14ac:dyDescent="0.2">
      <c r="A85" s="386"/>
      <c r="B85" s="386"/>
      <c r="C85" s="386"/>
      <c r="D85" s="386"/>
    </row>
  </sheetData>
  <mergeCells count="11">
    <mergeCell ref="A44:D44"/>
    <mergeCell ref="A1:D1"/>
    <mergeCell ref="C6:C7"/>
    <mergeCell ref="D6:D7"/>
    <mergeCell ref="A35:D35"/>
    <mergeCell ref="A38:D38"/>
    <mergeCell ref="C49:C50"/>
    <mergeCell ref="D49:D50"/>
    <mergeCell ref="A83:D83"/>
    <mergeCell ref="A84:D84"/>
    <mergeCell ref="A85:D85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5"/>
  <sheetViews>
    <sheetView rightToLeft="1" topLeftCell="A105" workbookViewId="0">
      <selection activeCell="D137" sqref="D137"/>
    </sheetView>
  </sheetViews>
  <sheetFormatPr defaultRowHeight="12.75" x14ac:dyDescent="0.2"/>
  <cols>
    <col min="1" max="1" width="14.140625" customWidth="1"/>
    <col min="2" max="2" width="50.85546875" customWidth="1"/>
    <col min="3" max="4" width="14.28515625" customWidth="1"/>
    <col min="5" max="5" width="11.7109375" bestFit="1" customWidth="1"/>
    <col min="6" max="6" width="13.42578125" bestFit="1" customWidth="1"/>
    <col min="7" max="7" width="9.7109375" bestFit="1" customWidth="1"/>
  </cols>
  <sheetData>
    <row r="2" spans="1:6" s="1" customFormat="1" ht="15" customHeight="1" x14ac:dyDescent="0.2">
      <c r="A2" s="384" t="s">
        <v>330</v>
      </c>
      <c r="B2" s="384"/>
      <c r="C2" s="384"/>
      <c r="D2" s="384"/>
    </row>
    <row r="3" spans="1:6" s="1" customFormat="1" ht="15" customHeight="1" x14ac:dyDescent="0.2">
      <c r="A3" s="81" t="s">
        <v>331</v>
      </c>
      <c r="B3" s="4"/>
      <c r="C3" s="4"/>
      <c r="D3" s="4"/>
    </row>
    <row r="4" spans="1:6" s="1" customFormat="1" ht="15" customHeight="1" x14ac:dyDescent="0.2">
      <c r="A4" s="81" t="s">
        <v>281</v>
      </c>
      <c r="B4" s="4"/>
      <c r="C4" s="4"/>
      <c r="D4" s="4"/>
    </row>
    <row r="5" spans="1:6" s="1" customFormat="1" ht="15" customHeight="1" x14ac:dyDescent="0.2">
      <c r="A5" s="247"/>
      <c r="B5" s="83"/>
      <c r="C5" s="83"/>
      <c r="D5" s="256" t="s">
        <v>96</v>
      </c>
    </row>
    <row r="6" spans="1:6" s="1" customFormat="1" ht="15.75" customHeight="1" x14ac:dyDescent="0.2">
      <c r="A6" s="148" t="s">
        <v>2</v>
      </c>
      <c r="B6" s="86"/>
      <c r="C6" s="257" t="s">
        <v>89</v>
      </c>
      <c r="D6" s="50"/>
    </row>
    <row r="7" spans="1:6" s="1" customFormat="1" ht="15" customHeight="1" x14ac:dyDescent="0.2">
      <c r="A7" s="152" t="s">
        <v>57</v>
      </c>
      <c r="B7" s="89" t="s">
        <v>3</v>
      </c>
      <c r="C7" s="393" t="s">
        <v>332</v>
      </c>
      <c r="D7" s="393" t="s">
        <v>2</v>
      </c>
    </row>
    <row r="8" spans="1:6" s="1" customFormat="1" ht="15" customHeight="1" x14ac:dyDescent="0.2">
      <c r="A8" s="153">
        <v>2009</v>
      </c>
      <c r="B8" s="258"/>
      <c r="C8" s="394"/>
      <c r="D8" s="394"/>
    </row>
    <row r="9" spans="1:6" s="1" customFormat="1" ht="19.5" customHeight="1" x14ac:dyDescent="0.2">
      <c r="A9" s="131"/>
      <c r="B9" s="259" t="s">
        <v>333</v>
      </c>
      <c r="C9" s="260"/>
      <c r="D9" s="261"/>
    </row>
    <row r="10" spans="1:6" s="1" customFormat="1" ht="15" customHeight="1" x14ac:dyDescent="0.2">
      <c r="A10" s="98">
        <v>56212853</v>
      </c>
      <c r="B10" s="96" t="s">
        <v>97</v>
      </c>
      <c r="C10" s="112">
        <v>53821000</v>
      </c>
      <c r="D10" s="98">
        <v>63408077</v>
      </c>
      <c r="F10" s="135"/>
    </row>
    <row r="11" spans="1:6" s="1" customFormat="1" ht="15" customHeight="1" x14ac:dyDescent="0.2">
      <c r="A11" s="98">
        <v>1920875</v>
      </c>
      <c r="B11" s="96" t="s">
        <v>98</v>
      </c>
      <c r="C11" s="112">
        <v>2025000</v>
      </c>
      <c r="D11" s="98">
        <v>2829520</v>
      </c>
    </row>
    <row r="12" spans="1:6" s="1" customFormat="1" ht="15" customHeight="1" x14ac:dyDescent="0.2">
      <c r="A12" s="98">
        <v>385810</v>
      </c>
      <c r="B12" s="96" t="s">
        <v>99</v>
      </c>
      <c r="C12" s="112">
        <v>523000</v>
      </c>
      <c r="D12" s="98">
        <v>420203</v>
      </c>
    </row>
    <row r="13" spans="1:6" s="1" customFormat="1" ht="15" customHeight="1" x14ac:dyDescent="0.2">
      <c r="A13" s="98">
        <v>1518929</v>
      </c>
      <c r="B13" s="96" t="s">
        <v>173</v>
      </c>
      <c r="C13" s="112">
        <v>1094000</v>
      </c>
      <c r="D13" s="98">
        <v>1753058</v>
      </c>
    </row>
    <row r="14" spans="1:6" s="1" customFormat="1" ht="15" customHeight="1" x14ac:dyDescent="0.2">
      <c r="A14" s="98">
        <v>1638878</v>
      </c>
      <c r="B14" s="96" t="s">
        <v>100</v>
      </c>
      <c r="C14" s="112">
        <v>1934000</v>
      </c>
      <c r="D14" s="98">
        <v>3002479</v>
      </c>
    </row>
    <row r="15" spans="1:6" s="1" customFormat="1" ht="15" customHeight="1" x14ac:dyDescent="0.2">
      <c r="A15" s="98">
        <v>10941225</v>
      </c>
      <c r="B15" s="96" t="s">
        <v>101</v>
      </c>
      <c r="C15" s="112">
        <v>11799000</v>
      </c>
      <c r="D15" s="98">
        <v>14525786</v>
      </c>
    </row>
    <row r="16" spans="1:6" s="1" customFormat="1" ht="15" customHeight="1" x14ac:dyDescent="0.2">
      <c r="A16" s="98">
        <v>39607185</v>
      </c>
      <c r="B16" s="96" t="s">
        <v>102</v>
      </c>
      <c r="C16" s="112">
        <v>40313000</v>
      </c>
      <c r="D16" s="98">
        <v>45069239</v>
      </c>
      <c r="F16" s="135"/>
    </row>
    <row r="17" spans="1:6" s="1" customFormat="1" ht="15" customHeight="1" x14ac:dyDescent="0.2">
      <c r="A17" s="98">
        <v>956387</v>
      </c>
      <c r="B17" s="96" t="s">
        <v>116</v>
      </c>
      <c r="C17" s="112">
        <v>388000</v>
      </c>
      <c r="D17" s="98">
        <v>30249110</v>
      </c>
    </row>
    <row r="18" spans="1:6" s="1" customFormat="1" ht="15" customHeight="1" x14ac:dyDescent="0.2">
      <c r="A18" s="98">
        <v>1040038</v>
      </c>
      <c r="B18" s="65" t="s">
        <v>119</v>
      </c>
      <c r="C18" s="112">
        <v>980000</v>
      </c>
      <c r="D18" s="98">
        <v>1224460</v>
      </c>
    </row>
    <row r="19" spans="1:6" s="1" customFormat="1" ht="15" customHeight="1" x14ac:dyDescent="0.2">
      <c r="A19" s="98">
        <v>4418855</v>
      </c>
      <c r="B19" s="96" t="s">
        <v>120</v>
      </c>
      <c r="C19" s="112">
        <v>3895000</v>
      </c>
      <c r="D19" s="98">
        <v>3924781</v>
      </c>
    </row>
    <row r="20" spans="1:6" s="1" customFormat="1" ht="15" customHeight="1" x14ac:dyDescent="0.2">
      <c r="A20" s="98">
        <v>9848477</v>
      </c>
      <c r="B20" s="262" t="s">
        <v>124</v>
      </c>
      <c r="C20" s="112">
        <v>9960000</v>
      </c>
      <c r="D20" s="98">
        <v>10633160</v>
      </c>
    </row>
    <row r="21" spans="1:6" s="1" customFormat="1" ht="15" customHeight="1" x14ac:dyDescent="0.2">
      <c r="A21" s="98">
        <v>2987994</v>
      </c>
      <c r="B21" s="96" t="s">
        <v>136</v>
      </c>
      <c r="C21" s="98">
        <v>3034000</v>
      </c>
      <c r="D21" s="98">
        <v>3545242</v>
      </c>
    </row>
    <row r="22" spans="1:6" s="1" customFormat="1" ht="15" customHeight="1" x14ac:dyDescent="0.2">
      <c r="A22" s="98">
        <v>4986921</v>
      </c>
      <c r="B22" s="96" t="s">
        <v>319</v>
      </c>
      <c r="C22" s="98">
        <v>4838000</v>
      </c>
      <c r="D22" s="98">
        <v>5591743</v>
      </c>
    </row>
    <row r="23" spans="1:6" s="1" customFormat="1" ht="15" customHeight="1" x14ac:dyDescent="0.2">
      <c r="A23" s="98">
        <v>334641</v>
      </c>
      <c r="B23" s="96" t="s">
        <v>139</v>
      </c>
      <c r="C23" s="112">
        <v>384000</v>
      </c>
      <c r="D23" s="97">
        <v>0</v>
      </c>
    </row>
    <row r="24" spans="1:6" s="1" customFormat="1" ht="15" customHeight="1" x14ac:dyDescent="0.2">
      <c r="A24" s="98">
        <v>168386644</v>
      </c>
      <c r="B24" s="96" t="s">
        <v>320</v>
      </c>
      <c r="C24" s="112">
        <v>153680000</v>
      </c>
      <c r="D24" s="112">
        <v>232595656</v>
      </c>
      <c r="F24" s="135"/>
    </row>
    <row r="25" spans="1:6" s="1" customFormat="1" ht="15" customHeight="1" x14ac:dyDescent="0.2">
      <c r="A25" s="98">
        <v>565421</v>
      </c>
      <c r="B25" s="96" t="s">
        <v>144</v>
      </c>
      <c r="C25" s="112">
        <v>890000</v>
      </c>
      <c r="D25" s="112">
        <v>1256457</v>
      </c>
    </row>
    <row r="26" spans="1:6" s="1" customFormat="1" ht="15" customHeight="1" x14ac:dyDescent="0.2">
      <c r="A26" s="105" t="s">
        <v>54</v>
      </c>
      <c r="B26" s="96" t="s">
        <v>325</v>
      </c>
      <c r="C26" s="116">
        <v>0</v>
      </c>
      <c r="D26" s="98">
        <v>269821</v>
      </c>
    </row>
    <row r="27" spans="1:6" s="1" customFormat="1" ht="19.5" customHeight="1" x14ac:dyDescent="0.2">
      <c r="A27" s="263">
        <f>SUM(A10:A26)</f>
        <v>305751133</v>
      </c>
      <c r="B27" s="176" t="s">
        <v>175</v>
      </c>
      <c r="C27" s="264">
        <f>SUM(C10:C26)</f>
        <v>289558000</v>
      </c>
      <c r="D27" s="264">
        <f>SUM(D10:D26)</f>
        <v>420298792</v>
      </c>
    </row>
    <row r="28" spans="1:6" s="1" customFormat="1" ht="18" customHeight="1" x14ac:dyDescent="0.2">
      <c r="A28" s="98"/>
      <c r="B28" s="265" t="s">
        <v>334</v>
      </c>
      <c r="C28" s="112"/>
      <c r="D28" s="98"/>
    </row>
    <row r="29" spans="1:6" s="1" customFormat="1" ht="15" customHeight="1" x14ac:dyDescent="0.2">
      <c r="A29" s="98">
        <v>2189871</v>
      </c>
      <c r="B29" s="96" t="s">
        <v>179</v>
      </c>
      <c r="C29" s="112">
        <v>1737000</v>
      </c>
      <c r="D29" s="98">
        <v>2242848</v>
      </c>
      <c r="E29" s="135"/>
      <c r="F29" s="135"/>
    </row>
    <row r="30" spans="1:6" s="1" customFormat="1" ht="15" customHeight="1" x14ac:dyDescent="0.2">
      <c r="A30" s="98">
        <v>20924324</v>
      </c>
      <c r="B30" s="96" t="s">
        <v>103</v>
      </c>
      <c r="C30" s="112">
        <v>21048000</v>
      </c>
      <c r="D30" s="98">
        <v>24692650</v>
      </c>
    </row>
    <row r="31" spans="1:6" s="1" customFormat="1" ht="15" customHeight="1" x14ac:dyDescent="0.2">
      <c r="A31" s="98">
        <v>24425095</v>
      </c>
      <c r="B31" s="65" t="s">
        <v>335</v>
      </c>
      <c r="C31" s="112">
        <v>24453000</v>
      </c>
      <c r="D31" s="98">
        <v>28625775</v>
      </c>
      <c r="F31" s="135"/>
    </row>
    <row r="32" spans="1:6" s="1" customFormat="1" ht="15" customHeight="1" x14ac:dyDescent="0.2">
      <c r="A32" s="98">
        <v>2312377</v>
      </c>
      <c r="B32" s="96" t="s">
        <v>118</v>
      </c>
      <c r="C32" s="112">
        <v>2323000</v>
      </c>
      <c r="D32" s="98">
        <v>2636035</v>
      </c>
    </row>
    <row r="33" spans="1:6" s="1" customFormat="1" ht="15" customHeight="1" x14ac:dyDescent="0.2">
      <c r="A33" s="98">
        <v>7796388</v>
      </c>
      <c r="B33" s="96" t="s">
        <v>180</v>
      </c>
      <c r="C33" s="98">
        <v>7471000</v>
      </c>
      <c r="D33" s="98">
        <v>8594191</v>
      </c>
    </row>
    <row r="34" spans="1:6" s="1" customFormat="1" ht="18.75" customHeight="1" x14ac:dyDescent="0.2">
      <c r="A34" s="263">
        <f>SUM(A29:A33)</f>
        <v>57648055</v>
      </c>
      <c r="B34" s="176" t="s">
        <v>181</v>
      </c>
      <c r="C34" s="264">
        <f>SUM(C29:C33)</f>
        <v>57032000</v>
      </c>
      <c r="D34" s="264">
        <f>SUM(D29:D33)</f>
        <v>66791499</v>
      </c>
    </row>
    <row r="35" spans="1:6" s="1" customFormat="1" ht="19.5" customHeight="1" x14ac:dyDescent="0.2">
      <c r="A35" s="98"/>
      <c r="B35" s="265" t="s">
        <v>336</v>
      </c>
      <c r="C35" s="112"/>
      <c r="D35" s="98"/>
    </row>
    <row r="36" spans="1:6" s="1" customFormat="1" ht="19.5" customHeight="1" x14ac:dyDescent="0.2">
      <c r="A36" s="98">
        <v>25525</v>
      </c>
      <c r="B36" s="65" t="s">
        <v>337</v>
      </c>
      <c r="C36" s="98">
        <v>48000</v>
      </c>
      <c r="D36" s="98">
        <v>40505</v>
      </c>
    </row>
    <row r="37" spans="1:6" s="1" customFormat="1" ht="15" customHeight="1" x14ac:dyDescent="0.2">
      <c r="A37" s="116">
        <f>[2]ورقة1!$D$65</f>
        <v>4663631</v>
      </c>
      <c r="B37" s="65" t="s">
        <v>186</v>
      </c>
      <c r="C37" s="97">
        <v>0</v>
      </c>
      <c r="D37" s="98">
        <v>195624</v>
      </c>
      <c r="F37" s="135"/>
    </row>
    <row r="38" spans="1:6" s="1" customFormat="1" ht="15" customHeight="1" x14ac:dyDescent="0.2">
      <c r="A38" s="98">
        <v>10818673</v>
      </c>
      <c r="B38" s="65" t="s">
        <v>187</v>
      </c>
      <c r="C38" s="98">
        <v>12691000</v>
      </c>
      <c r="D38" s="98">
        <v>11518204</v>
      </c>
      <c r="F38" s="135"/>
    </row>
    <row r="39" spans="1:6" s="1" customFormat="1" ht="15" customHeight="1" x14ac:dyDescent="0.2">
      <c r="A39" s="98">
        <v>577104298</v>
      </c>
      <c r="B39" s="96" t="s">
        <v>110</v>
      </c>
      <c r="C39" s="112">
        <v>621083000</v>
      </c>
      <c r="D39" s="98">
        <v>668242800</v>
      </c>
      <c r="F39" s="135"/>
    </row>
    <row r="40" spans="1:6" s="1" customFormat="1" ht="15" customHeight="1" x14ac:dyDescent="0.2">
      <c r="A40" s="98">
        <v>126989913</v>
      </c>
      <c r="B40" s="170" t="s">
        <v>123</v>
      </c>
      <c r="C40" s="112">
        <v>131608000</v>
      </c>
      <c r="D40" s="98">
        <v>141658182</v>
      </c>
    </row>
    <row r="41" spans="1:6" s="1" customFormat="1" ht="15" customHeight="1" x14ac:dyDescent="0.2">
      <c r="A41" s="98">
        <v>1681000</v>
      </c>
      <c r="B41" s="65" t="s">
        <v>338</v>
      </c>
      <c r="C41" s="112">
        <v>1681000</v>
      </c>
      <c r="D41" s="98">
        <v>1681000</v>
      </c>
    </row>
    <row r="42" spans="1:6" s="1" customFormat="1" ht="15" customHeight="1" x14ac:dyDescent="0.2">
      <c r="A42" s="98">
        <v>862767</v>
      </c>
      <c r="B42" s="96" t="s">
        <v>127</v>
      </c>
      <c r="C42" s="112">
        <v>584000</v>
      </c>
      <c r="D42" s="98">
        <v>904030</v>
      </c>
    </row>
    <row r="43" spans="1:6" s="1" customFormat="1" ht="15" customHeight="1" x14ac:dyDescent="0.2">
      <c r="A43" s="98">
        <v>43295963</v>
      </c>
      <c r="B43" s="96" t="s">
        <v>188</v>
      </c>
      <c r="C43" s="112">
        <v>38739000</v>
      </c>
      <c r="D43" s="98">
        <v>45041055</v>
      </c>
    </row>
    <row r="44" spans="1:6" s="1" customFormat="1" ht="15" customHeight="1" x14ac:dyDescent="0.2">
      <c r="A44" s="98">
        <v>2003276</v>
      </c>
      <c r="B44" s="102" t="s">
        <v>339</v>
      </c>
      <c r="C44" s="112">
        <v>1939000</v>
      </c>
      <c r="D44" s="98">
        <v>2266740</v>
      </c>
      <c r="F44" s="135"/>
    </row>
    <row r="45" spans="1:6" s="1" customFormat="1" ht="15" customHeight="1" x14ac:dyDescent="0.2">
      <c r="A45" s="98">
        <v>159595</v>
      </c>
      <c r="B45" s="96" t="s">
        <v>340</v>
      </c>
      <c r="C45" s="112">
        <v>240000</v>
      </c>
      <c r="D45" s="98">
        <v>166304</v>
      </c>
      <c r="F45" s="135"/>
    </row>
    <row r="46" spans="1:6" s="1" customFormat="1" ht="15" customHeight="1" x14ac:dyDescent="0.2">
      <c r="A46" s="98">
        <v>543271</v>
      </c>
      <c r="B46" s="96" t="s">
        <v>321</v>
      </c>
      <c r="C46" s="112">
        <v>108000</v>
      </c>
      <c r="D46" s="98">
        <v>138599</v>
      </c>
    </row>
    <row r="47" spans="1:6" s="1" customFormat="1" ht="15" customHeight="1" x14ac:dyDescent="0.2">
      <c r="A47" s="98">
        <v>1628831</v>
      </c>
      <c r="B47" s="96" t="s">
        <v>322</v>
      </c>
      <c r="C47" s="112">
        <v>1470000</v>
      </c>
      <c r="D47" s="98">
        <v>2669433</v>
      </c>
    </row>
    <row r="48" spans="1:6" s="1" customFormat="1" ht="15" customHeight="1" x14ac:dyDescent="0.2">
      <c r="A48" s="116">
        <f>[2]ورقة1!$D$65</f>
        <v>4663631</v>
      </c>
      <c r="B48" s="96" t="s">
        <v>341</v>
      </c>
      <c r="C48" s="97">
        <v>0</v>
      </c>
      <c r="D48" s="98">
        <v>4236</v>
      </c>
    </row>
    <row r="49" spans="1:6" s="1" customFormat="1" ht="15" customHeight="1" x14ac:dyDescent="0.2">
      <c r="A49" s="98">
        <v>181254</v>
      </c>
      <c r="B49" s="96" t="s">
        <v>342</v>
      </c>
      <c r="C49" s="98">
        <v>191000</v>
      </c>
      <c r="D49" s="98">
        <v>215664</v>
      </c>
    </row>
    <row r="50" spans="1:6" s="1" customFormat="1" ht="15" customHeight="1" x14ac:dyDescent="0.2">
      <c r="A50" s="266">
        <v>59955845</v>
      </c>
      <c r="B50" s="267" t="s">
        <v>343</v>
      </c>
      <c r="C50" s="268">
        <v>58503000</v>
      </c>
      <c r="D50" s="266">
        <v>60667986</v>
      </c>
      <c r="F50" s="135"/>
    </row>
    <row r="51" spans="1:6" s="1" customFormat="1" ht="15" customHeight="1" x14ac:dyDescent="0.2">
      <c r="A51" s="263">
        <f>SUM(A36:A50)</f>
        <v>834577473</v>
      </c>
      <c r="B51" s="176" t="s">
        <v>193</v>
      </c>
      <c r="C51" s="264">
        <f>SUM(C36:C50)</f>
        <v>868885000</v>
      </c>
      <c r="D51" s="264">
        <f>SUM(D36:D50)</f>
        <v>935410362</v>
      </c>
    </row>
    <row r="52" spans="1:6" s="1" customFormat="1" ht="17.25" customHeight="1" x14ac:dyDescent="0.2">
      <c r="B52" s="269" t="s">
        <v>344</v>
      </c>
    </row>
    <row r="53" spans="1:6" s="1" customFormat="1" ht="17.25" customHeight="1" x14ac:dyDescent="0.2">
      <c r="D53" s="135"/>
    </row>
    <row r="54" spans="1:6" s="1" customFormat="1" ht="17.25" customHeight="1" x14ac:dyDescent="0.2"/>
    <row r="55" spans="1:6" s="1" customFormat="1" ht="19.5" customHeight="1" x14ac:dyDescent="0.2"/>
    <row r="57" spans="1:6" s="1" customFormat="1" ht="18" customHeight="1" x14ac:dyDescent="0.2">
      <c r="A57" s="384" t="s">
        <v>345</v>
      </c>
      <c r="B57" s="384"/>
      <c r="C57" s="384"/>
      <c r="D57" s="384"/>
      <c r="E57"/>
    </row>
    <row r="58" spans="1:6" s="1" customFormat="1" ht="16.5" customHeight="1" x14ac:dyDescent="0.2">
      <c r="A58" s="81" t="s">
        <v>331</v>
      </c>
      <c r="B58" s="4"/>
      <c r="C58" s="4"/>
      <c r="D58" s="4"/>
    </row>
    <row r="59" spans="1:6" s="1" customFormat="1" ht="16.5" customHeight="1" x14ac:dyDescent="0.2">
      <c r="A59" s="81" t="s">
        <v>281</v>
      </c>
      <c r="B59" s="4"/>
      <c r="C59" s="4"/>
      <c r="D59" s="4"/>
    </row>
    <row r="60" spans="1:6" s="1" customFormat="1" ht="12.75" customHeight="1" x14ac:dyDescent="0.2">
      <c r="A60" s="247"/>
      <c r="B60" s="83"/>
      <c r="C60" s="83"/>
      <c r="D60" s="256" t="s">
        <v>96</v>
      </c>
      <c r="E60"/>
    </row>
    <row r="61" spans="1:6" s="1" customFormat="1" ht="19.5" customHeight="1" x14ac:dyDescent="0.2">
      <c r="A61" s="148" t="s">
        <v>2</v>
      </c>
      <c r="B61" s="86"/>
      <c r="C61" s="257" t="s">
        <v>89</v>
      </c>
      <c r="D61" s="50"/>
      <c r="E61"/>
    </row>
    <row r="62" spans="1:6" s="1" customFormat="1" ht="19.5" customHeight="1" x14ac:dyDescent="0.2">
      <c r="A62" s="152" t="s">
        <v>57</v>
      </c>
      <c r="B62" s="89" t="s">
        <v>3</v>
      </c>
      <c r="C62" s="393" t="s">
        <v>332</v>
      </c>
      <c r="D62" s="393" t="s">
        <v>2</v>
      </c>
      <c r="E62"/>
    </row>
    <row r="63" spans="1:6" s="1" customFormat="1" ht="23.25" x14ac:dyDescent="0.2">
      <c r="A63" s="270">
        <v>2009</v>
      </c>
      <c r="B63" s="271"/>
      <c r="C63" s="394"/>
      <c r="D63" s="394"/>
      <c r="E63"/>
    </row>
    <row r="64" spans="1:6" s="1" customFormat="1" ht="0.75" customHeight="1" x14ac:dyDescent="0.2">
      <c r="A64" s="116"/>
      <c r="B64" s="96"/>
      <c r="C64" s="116"/>
      <c r="D64" s="116"/>
      <c r="E64"/>
    </row>
    <row r="65" spans="1:6" s="1" customFormat="1" ht="19.5" customHeight="1" x14ac:dyDescent="0.2">
      <c r="A65" s="111"/>
      <c r="B65" s="265" t="s">
        <v>346</v>
      </c>
      <c r="C65" s="272"/>
      <c r="D65" s="273"/>
      <c r="E65"/>
    </row>
    <row r="66" spans="1:6" s="1" customFormat="1" ht="15" customHeight="1" x14ac:dyDescent="0.2">
      <c r="A66" s="98">
        <v>284265024</v>
      </c>
      <c r="B66" s="96" t="s">
        <v>109</v>
      </c>
      <c r="C66" s="99">
        <v>287002000</v>
      </c>
      <c r="D66" s="95">
        <v>330018278</v>
      </c>
      <c r="E66" s="145"/>
      <c r="F66" s="135"/>
    </row>
    <row r="67" spans="1:6" s="1" customFormat="1" ht="15" customHeight="1" x14ac:dyDescent="0.2">
      <c r="A67" s="98">
        <v>5167071</v>
      </c>
      <c r="B67" s="96" t="s">
        <v>347</v>
      </c>
      <c r="C67" s="116">
        <v>0</v>
      </c>
      <c r="D67" s="95">
        <v>4531600</v>
      </c>
      <c r="E67"/>
      <c r="F67" s="135"/>
    </row>
    <row r="68" spans="1:6" s="1" customFormat="1" ht="19.5" customHeight="1" x14ac:dyDescent="0.2">
      <c r="A68" s="263">
        <f>SUM(A66:A67)</f>
        <v>289432095</v>
      </c>
      <c r="B68" s="176" t="s">
        <v>195</v>
      </c>
      <c r="C68" s="119">
        <f>SUM(C66)</f>
        <v>287002000</v>
      </c>
      <c r="D68" s="117">
        <f>SUM(D66:D67)</f>
        <v>334549878</v>
      </c>
      <c r="E68"/>
    </row>
    <row r="69" spans="1:6" s="1" customFormat="1" ht="19.5" customHeight="1" x14ac:dyDescent="0.2">
      <c r="A69" s="98"/>
      <c r="B69" s="265" t="s">
        <v>348</v>
      </c>
      <c r="C69" s="99"/>
      <c r="D69" s="95"/>
      <c r="E69"/>
    </row>
    <row r="70" spans="1:6" s="1" customFormat="1" ht="15" customHeight="1" x14ac:dyDescent="0.2">
      <c r="A70" s="98">
        <v>49377854</v>
      </c>
      <c r="B70" s="96" t="s">
        <v>349</v>
      </c>
      <c r="C70" s="99">
        <v>48995000</v>
      </c>
      <c r="D70" s="95">
        <v>55261056</v>
      </c>
      <c r="E70"/>
    </row>
    <row r="71" spans="1:6" s="1" customFormat="1" ht="15" customHeight="1" x14ac:dyDescent="0.2">
      <c r="A71" s="98">
        <v>3767667</v>
      </c>
      <c r="B71" s="170" t="s">
        <v>311</v>
      </c>
      <c r="C71" s="99">
        <v>3510000</v>
      </c>
      <c r="D71" s="95">
        <v>4536691</v>
      </c>
      <c r="E71"/>
    </row>
    <row r="72" spans="1:6" s="1" customFormat="1" ht="15" customHeight="1" x14ac:dyDescent="0.2">
      <c r="A72" s="98">
        <v>63944659</v>
      </c>
      <c r="B72" s="96" t="s">
        <v>350</v>
      </c>
      <c r="C72" s="99">
        <v>19000000</v>
      </c>
      <c r="D72" s="95">
        <v>78407724</v>
      </c>
      <c r="E72"/>
      <c r="F72" s="135"/>
    </row>
    <row r="73" spans="1:6" s="1" customFormat="1" ht="15" customHeight="1" x14ac:dyDescent="0.2">
      <c r="A73" s="98">
        <v>108467660</v>
      </c>
      <c r="B73" s="65" t="s">
        <v>317</v>
      </c>
      <c r="C73" s="99">
        <v>113000000</v>
      </c>
      <c r="D73" s="95">
        <v>113000000</v>
      </c>
      <c r="E73"/>
    </row>
    <row r="74" spans="1:6" s="1" customFormat="1" ht="15" customHeight="1" x14ac:dyDescent="0.2">
      <c r="A74" s="98">
        <v>11284413</v>
      </c>
      <c r="B74" s="65" t="s">
        <v>351</v>
      </c>
      <c r="C74" s="99">
        <v>12200000</v>
      </c>
      <c r="D74" s="95">
        <v>10958312</v>
      </c>
      <c r="E74"/>
    </row>
    <row r="75" spans="1:6" s="1" customFormat="1" ht="15" customHeight="1" x14ac:dyDescent="0.2">
      <c r="A75" s="98">
        <v>15411478</v>
      </c>
      <c r="B75" s="65" t="s">
        <v>352</v>
      </c>
      <c r="C75" s="99">
        <v>14446000</v>
      </c>
      <c r="D75" s="95">
        <v>18959117</v>
      </c>
      <c r="E75"/>
    </row>
    <row r="76" spans="1:6" s="1" customFormat="1" ht="19.5" customHeight="1" x14ac:dyDescent="0.2">
      <c r="A76" s="263">
        <f>SUM(A70:A75)</f>
        <v>252253731</v>
      </c>
      <c r="B76" s="176" t="s">
        <v>199</v>
      </c>
      <c r="C76" s="117">
        <f>SUM(C70:C75)</f>
        <v>211151000</v>
      </c>
      <c r="D76" s="117">
        <f>SUM(D70:D75)</f>
        <v>281122900</v>
      </c>
      <c r="E76"/>
    </row>
    <row r="77" spans="1:6" s="1" customFormat="1" ht="19.5" customHeight="1" x14ac:dyDescent="0.2">
      <c r="A77" s="98"/>
      <c r="B77" s="265" t="s">
        <v>353</v>
      </c>
      <c r="C77" s="99"/>
      <c r="D77" s="95"/>
      <c r="E77"/>
    </row>
    <row r="78" spans="1:6" s="1" customFormat="1" ht="17.25" customHeight="1" x14ac:dyDescent="0.2">
      <c r="A78" s="98">
        <v>67784270</v>
      </c>
      <c r="B78" s="96" t="s">
        <v>97</v>
      </c>
      <c r="C78" s="99">
        <v>30106000</v>
      </c>
      <c r="D78" s="95">
        <v>92688797</v>
      </c>
      <c r="E78" s="145"/>
      <c r="F78" s="135"/>
    </row>
    <row r="79" spans="1:6" s="1" customFormat="1" ht="17.25" customHeight="1" x14ac:dyDescent="0.2">
      <c r="A79" s="98">
        <v>23103471</v>
      </c>
      <c r="B79" s="96" t="s">
        <v>354</v>
      </c>
      <c r="C79" s="99">
        <v>23118000</v>
      </c>
      <c r="D79" s="95">
        <v>24691518</v>
      </c>
      <c r="E79"/>
    </row>
    <row r="80" spans="1:6" s="1" customFormat="1" ht="17.25" customHeight="1" x14ac:dyDescent="0.2">
      <c r="A80" s="98">
        <v>51849698</v>
      </c>
      <c r="B80" s="96" t="s">
        <v>355</v>
      </c>
      <c r="C80" s="99">
        <v>44297000</v>
      </c>
      <c r="D80" s="95">
        <v>61255604</v>
      </c>
      <c r="E80" s="145"/>
      <c r="F80" s="135"/>
    </row>
    <row r="81" spans="1:6" s="1" customFormat="1" ht="17.25" customHeight="1" x14ac:dyDescent="0.2">
      <c r="A81" s="98">
        <v>5080919</v>
      </c>
      <c r="B81" s="96" t="s">
        <v>356</v>
      </c>
      <c r="C81" s="99">
        <v>2716000</v>
      </c>
      <c r="D81" s="95">
        <v>2894088</v>
      </c>
      <c r="E81"/>
      <c r="F81" s="135"/>
    </row>
    <row r="82" spans="1:6" s="1" customFormat="1" ht="17.25" customHeight="1" x14ac:dyDescent="0.2">
      <c r="A82" s="98">
        <v>50604367</v>
      </c>
      <c r="B82" s="96" t="s">
        <v>117</v>
      </c>
      <c r="C82" s="99">
        <v>45541000</v>
      </c>
      <c r="D82" s="95">
        <v>56739592</v>
      </c>
      <c r="E82"/>
    </row>
    <row r="83" spans="1:6" s="1" customFormat="1" ht="17.25" customHeight="1" x14ac:dyDescent="0.2">
      <c r="A83" s="98">
        <v>973412</v>
      </c>
      <c r="B83" s="96" t="s">
        <v>122</v>
      </c>
      <c r="C83" s="99">
        <v>1029000</v>
      </c>
      <c r="D83" s="95">
        <v>1670555</v>
      </c>
      <c r="E83"/>
    </row>
    <row r="84" spans="1:6" s="1" customFormat="1" ht="17.25" customHeight="1" x14ac:dyDescent="0.2">
      <c r="A84" s="98">
        <v>7577889</v>
      </c>
      <c r="B84" s="96" t="s">
        <v>145</v>
      </c>
      <c r="C84" s="99">
        <v>5855000</v>
      </c>
      <c r="D84" s="95">
        <v>7511715</v>
      </c>
      <c r="E84"/>
    </row>
    <row r="85" spans="1:6" s="1" customFormat="1" ht="17.25" customHeight="1" x14ac:dyDescent="0.2">
      <c r="A85" s="98">
        <v>110230276</v>
      </c>
      <c r="B85" s="96" t="s">
        <v>206</v>
      </c>
      <c r="C85" s="99">
        <v>32074000</v>
      </c>
      <c r="D85" s="95">
        <v>143605804</v>
      </c>
      <c r="E85"/>
    </row>
    <row r="86" spans="1:6" s="1" customFormat="1" ht="19.5" customHeight="1" x14ac:dyDescent="0.2">
      <c r="A86" s="263">
        <f>SUM(A78:A85)</f>
        <v>317204302</v>
      </c>
      <c r="B86" s="176" t="s">
        <v>207</v>
      </c>
      <c r="C86" s="119">
        <f>SUM(C78:C85)</f>
        <v>184736000</v>
      </c>
      <c r="D86" s="117">
        <f>SUM(D78:D85)</f>
        <v>391057673</v>
      </c>
      <c r="E86"/>
    </row>
    <row r="87" spans="1:6" s="1" customFormat="1" ht="19.5" customHeight="1" x14ac:dyDescent="0.2">
      <c r="A87" s="98"/>
      <c r="B87" s="265" t="s">
        <v>357</v>
      </c>
      <c r="C87" s="99"/>
      <c r="D87" s="95"/>
      <c r="E87"/>
    </row>
    <row r="88" spans="1:6" s="1" customFormat="1" ht="16.5" customHeight="1" x14ac:dyDescent="0.2">
      <c r="A88" s="98">
        <v>1554300</v>
      </c>
      <c r="B88" s="96" t="s">
        <v>358</v>
      </c>
      <c r="C88" s="99">
        <v>1532000</v>
      </c>
      <c r="D88" s="95">
        <v>1914538</v>
      </c>
      <c r="E88" s="145"/>
      <c r="F88" s="135"/>
    </row>
    <row r="89" spans="1:6" s="1" customFormat="1" ht="16.5" customHeight="1" x14ac:dyDescent="0.2">
      <c r="A89" s="98">
        <v>25051658</v>
      </c>
      <c r="B89" s="96" t="s">
        <v>104</v>
      </c>
      <c r="C89" s="99">
        <v>20843000</v>
      </c>
      <c r="D89" s="95">
        <v>30231861</v>
      </c>
      <c r="E89"/>
    </row>
    <row r="90" spans="1:6" s="1" customFormat="1" ht="16.5" customHeight="1" x14ac:dyDescent="0.2">
      <c r="A90" s="98">
        <v>5136028</v>
      </c>
      <c r="B90" s="96" t="s">
        <v>211</v>
      </c>
      <c r="C90" s="99">
        <v>4953000</v>
      </c>
      <c r="D90" s="95">
        <v>5772176</v>
      </c>
    </row>
    <row r="91" spans="1:6" s="1" customFormat="1" ht="16.5" customHeight="1" x14ac:dyDescent="0.2">
      <c r="A91" s="98">
        <v>1015162</v>
      </c>
      <c r="B91" s="96" t="s">
        <v>359</v>
      </c>
      <c r="C91" s="99">
        <v>928000</v>
      </c>
      <c r="D91" s="95">
        <v>1236892</v>
      </c>
    </row>
    <row r="92" spans="1:6" s="1" customFormat="1" ht="16.5" customHeight="1" x14ac:dyDescent="0.2">
      <c r="A92" s="98">
        <v>1436000</v>
      </c>
      <c r="B92" s="96" t="s">
        <v>360</v>
      </c>
      <c r="C92" s="95">
        <v>806000</v>
      </c>
      <c r="D92" s="95">
        <v>1411162</v>
      </c>
      <c r="E92" s="135"/>
      <c r="F92" s="135"/>
    </row>
    <row r="93" spans="1:6" s="1" customFormat="1" ht="16.5" customHeight="1" x14ac:dyDescent="0.2">
      <c r="A93" s="98">
        <v>19414667</v>
      </c>
      <c r="B93" s="96" t="s">
        <v>126</v>
      </c>
      <c r="C93" s="99">
        <v>11898000</v>
      </c>
      <c r="D93" s="95">
        <v>14406487</v>
      </c>
    </row>
    <row r="94" spans="1:6" s="1" customFormat="1" ht="16.5" customHeight="1" x14ac:dyDescent="0.2">
      <c r="A94" s="98">
        <v>24389115</v>
      </c>
      <c r="B94" s="96" t="s">
        <v>135</v>
      </c>
      <c r="C94" s="99">
        <v>21146000</v>
      </c>
      <c r="D94" s="95">
        <v>28920333</v>
      </c>
    </row>
    <row r="95" spans="1:6" s="1" customFormat="1" ht="16.5" customHeight="1" x14ac:dyDescent="0.2">
      <c r="A95" s="98">
        <v>2983586</v>
      </c>
      <c r="B95" s="96" t="s">
        <v>140</v>
      </c>
      <c r="C95" s="99">
        <v>2830000</v>
      </c>
      <c r="D95" s="99">
        <v>4497327</v>
      </c>
    </row>
    <row r="96" spans="1:6" s="1" customFormat="1" ht="16.5" customHeight="1" x14ac:dyDescent="0.2">
      <c r="A96" s="116">
        <f>[2]ورقة1!$C$71</f>
        <v>191000</v>
      </c>
      <c r="B96" s="96" t="s">
        <v>361</v>
      </c>
      <c r="C96" s="116">
        <v>0</v>
      </c>
      <c r="D96" s="99">
        <v>18801</v>
      </c>
    </row>
    <row r="97" spans="1:4" s="1" customFormat="1" ht="19.5" customHeight="1" x14ac:dyDescent="0.2">
      <c r="A97" s="263">
        <f>SUM(A88:A95)</f>
        <v>80980516</v>
      </c>
      <c r="B97" s="176" t="s">
        <v>212</v>
      </c>
      <c r="C97" s="119">
        <f>SUM(C88:C95)</f>
        <v>64936000</v>
      </c>
      <c r="D97" s="119">
        <f>SUM(D88:D96)</f>
        <v>88409577</v>
      </c>
    </row>
    <row r="98" spans="1:4" s="1" customFormat="1" ht="16.5" customHeight="1" x14ac:dyDescent="0.2">
      <c r="A98"/>
      <c r="B98" s="76" t="s">
        <v>362</v>
      </c>
      <c r="C98"/>
      <c r="D98"/>
    </row>
    <row r="99" spans="1:4" s="1" customFormat="1" ht="18.75" customHeight="1" x14ac:dyDescent="0.2">
      <c r="A99" s="401"/>
      <c r="B99" s="402"/>
    </row>
    <row r="100" spans="1:4" s="1" customFormat="1" ht="13.5" customHeight="1" x14ac:dyDescent="0.2">
      <c r="A100"/>
      <c r="B100"/>
      <c r="C100"/>
      <c r="D100"/>
    </row>
    <row r="101" spans="1:4" s="1" customFormat="1" ht="13.5" customHeight="1" x14ac:dyDescent="0.2">
      <c r="A101"/>
      <c r="B101"/>
      <c r="C101"/>
      <c r="D101"/>
    </row>
    <row r="102" spans="1:4" s="1" customFormat="1" ht="13.5" customHeight="1" x14ac:dyDescent="0.2">
      <c r="A102"/>
      <c r="B102"/>
      <c r="C102"/>
      <c r="D102"/>
    </row>
    <row r="103" spans="1:4" s="1" customFormat="1" ht="13.5" customHeight="1" x14ac:dyDescent="0.2">
      <c r="A103"/>
      <c r="B103"/>
      <c r="C103"/>
      <c r="D103"/>
    </row>
    <row r="104" spans="1:4" s="1" customFormat="1" ht="13.5" customHeight="1" x14ac:dyDescent="0.2">
      <c r="A104"/>
      <c r="B104"/>
      <c r="C104"/>
      <c r="D104"/>
    </row>
    <row r="105" spans="1:4" s="1" customFormat="1" ht="13.5" customHeight="1" x14ac:dyDescent="0.2">
      <c r="A105"/>
      <c r="B105"/>
      <c r="C105"/>
      <c r="D105"/>
    </row>
    <row r="106" spans="1:4" s="1" customFormat="1" ht="13.5" customHeight="1" x14ac:dyDescent="0.2">
      <c r="A106"/>
      <c r="B106"/>
      <c r="C106"/>
      <c r="D106"/>
    </row>
    <row r="107" spans="1:4" s="1" customFormat="1" ht="13.5" customHeight="1" x14ac:dyDescent="0.2">
      <c r="A107"/>
      <c r="B107"/>
      <c r="C107"/>
      <c r="D107"/>
    </row>
    <row r="108" spans="1:4" s="1" customFormat="1" ht="18" customHeight="1" x14ac:dyDescent="0.2">
      <c r="A108" s="384" t="s">
        <v>345</v>
      </c>
      <c r="B108" s="384"/>
      <c r="C108" s="384"/>
      <c r="D108" s="384"/>
    </row>
    <row r="109" spans="1:4" s="1" customFormat="1" ht="16.5" customHeight="1" x14ac:dyDescent="0.2">
      <c r="A109" s="81" t="s">
        <v>331</v>
      </c>
      <c r="B109" s="4"/>
      <c r="C109" s="4"/>
      <c r="D109" s="4"/>
    </row>
    <row r="110" spans="1:4" s="1" customFormat="1" ht="16.5" customHeight="1" x14ac:dyDescent="0.2">
      <c r="A110" s="81" t="s">
        <v>281</v>
      </c>
      <c r="B110" s="4"/>
      <c r="C110" s="4"/>
      <c r="D110" s="4"/>
    </row>
    <row r="111" spans="1:4" s="1" customFormat="1" ht="19.5" customHeight="1" x14ac:dyDescent="0.2">
      <c r="A111" s="247"/>
      <c r="B111" s="83"/>
      <c r="C111" s="83"/>
      <c r="D111" s="256" t="s">
        <v>96</v>
      </c>
    </row>
    <row r="112" spans="1:4" s="1" customFormat="1" ht="19.5" customHeight="1" x14ac:dyDescent="0.2">
      <c r="A112" s="148" t="s">
        <v>2</v>
      </c>
      <c r="B112" s="86"/>
      <c r="C112" s="257" t="s">
        <v>89</v>
      </c>
      <c r="D112" s="50"/>
    </row>
    <row r="113" spans="1:7" s="1" customFormat="1" ht="19.5" customHeight="1" x14ac:dyDescent="0.2">
      <c r="A113" s="152" t="s">
        <v>57</v>
      </c>
      <c r="B113" s="89" t="s">
        <v>3</v>
      </c>
      <c r="C113" s="393" t="s">
        <v>332</v>
      </c>
      <c r="D113" s="393" t="s">
        <v>2</v>
      </c>
    </row>
    <row r="114" spans="1:7" s="1" customFormat="1" ht="19.5" customHeight="1" x14ac:dyDescent="0.2">
      <c r="A114" s="270">
        <v>2009</v>
      </c>
      <c r="B114" s="271"/>
      <c r="C114" s="394"/>
      <c r="D114" s="394"/>
    </row>
    <row r="115" spans="1:7" s="1" customFormat="1" ht="19.5" customHeight="1" x14ac:dyDescent="0.2">
      <c r="A115" s="92"/>
      <c r="B115" s="265" t="s">
        <v>363</v>
      </c>
      <c r="C115" s="99"/>
      <c r="D115" s="95"/>
    </row>
    <row r="116" spans="1:7" s="1" customFormat="1" ht="19.5" customHeight="1" x14ac:dyDescent="0.2">
      <c r="A116" s="98">
        <v>2764817</v>
      </c>
      <c r="B116" s="96" t="s">
        <v>106</v>
      </c>
      <c r="C116" s="112">
        <v>2922000</v>
      </c>
      <c r="D116" s="98">
        <v>3058792</v>
      </c>
    </row>
    <row r="117" spans="1:7" s="1" customFormat="1" ht="19.5" customHeight="1" x14ac:dyDescent="0.2">
      <c r="A117" s="263">
        <f>SUM(A116:A116)</f>
        <v>2764817</v>
      </c>
      <c r="B117" s="176" t="s">
        <v>215</v>
      </c>
      <c r="C117" s="264">
        <f>SUM(C116:C116)</f>
        <v>2922000</v>
      </c>
      <c r="D117" s="263">
        <f>SUM(D116:D116)</f>
        <v>3058792</v>
      </c>
    </row>
    <row r="118" spans="1:7" s="1" customFormat="1" ht="19.5" customHeight="1" x14ac:dyDescent="0.2">
      <c r="A118" s="98"/>
      <c r="B118" s="265" t="s">
        <v>364</v>
      </c>
      <c r="C118" s="274"/>
      <c r="D118" s="275"/>
    </row>
    <row r="119" spans="1:7" s="1" customFormat="1" ht="18.75" customHeight="1" x14ac:dyDescent="0.2">
      <c r="A119" s="98">
        <v>20734847</v>
      </c>
      <c r="B119" s="96" t="s">
        <v>217</v>
      </c>
      <c r="C119" s="112">
        <v>21223000</v>
      </c>
      <c r="D119" s="98">
        <v>24541569</v>
      </c>
    </row>
    <row r="120" spans="1:7" s="1" customFormat="1" ht="18.75" customHeight="1" x14ac:dyDescent="0.2">
      <c r="A120" s="98">
        <v>45811</v>
      </c>
      <c r="B120" s="96" t="s">
        <v>365</v>
      </c>
      <c r="C120" s="116">
        <v>0</v>
      </c>
      <c r="D120" s="98">
        <v>12270</v>
      </c>
    </row>
    <row r="121" spans="1:7" s="1" customFormat="1" ht="18.75" customHeight="1" x14ac:dyDescent="0.2">
      <c r="A121" s="98">
        <v>8324370</v>
      </c>
      <c r="B121" s="96" t="s">
        <v>218</v>
      </c>
      <c r="C121" s="112">
        <v>7703000</v>
      </c>
      <c r="D121" s="98">
        <v>8658306</v>
      </c>
    </row>
    <row r="122" spans="1:7" s="1" customFormat="1" ht="19.5" customHeight="1" x14ac:dyDescent="0.2">
      <c r="A122" s="263">
        <f>SUM(A119:A121)</f>
        <v>29105028</v>
      </c>
      <c r="B122" s="176" t="s">
        <v>219</v>
      </c>
      <c r="C122" s="263">
        <f>SUM(C119:C121)</f>
        <v>28926000</v>
      </c>
      <c r="D122" s="263">
        <f>SUM(D119:D121)</f>
        <v>33212145</v>
      </c>
    </row>
    <row r="123" spans="1:7" s="1" customFormat="1" ht="19.5" customHeight="1" x14ac:dyDescent="0.2">
      <c r="A123" s="98"/>
      <c r="B123" s="265" t="s">
        <v>366</v>
      </c>
      <c r="C123" s="112"/>
      <c r="D123" s="98"/>
    </row>
    <row r="124" spans="1:7" s="1" customFormat="1" ht="19.5" customHeight="1" x14ac:dyDescent="0.2">
      <c r="A124" s="98">
        <v>21249269</v>
      </c>
      <c r="B124" s="96" t="s">
        <v>367</v>
      </c>
      <c r="C124" s="112">
        <v>20851000</v>
      </c>
      <c r="D124" s="98">
        <v>24610672</v>
      </c>
      <c r="F124" s="135"/>
    </row>
    <row r="125" spans="1:7" s="1" customFormat="1" ht="19.5" customHeight="1" x14ac:dyDescent="0.2">
      <c r="A125" s="98">
        <v>5356038</v>
      </c>
      <c r="B125" s="96" t="s">
        <v>368</v>
      </c>
      <c r="C125" s="112">
        <v>617000</v>
      </c>
      <c r="D125" s="98">
        <v>546101</v>
      </c>
      <c r="E125" s="135"/>
      <c r="G125" s="135"/>
    </row>
    <row r="126" spans="1:7" s="1" customFormat="1" ht="19.5" customHeight="1" x14ac:dyDescent="0.2">
      <c r="A126" s="98">
        <v>6098519</v>
      </c>
      <c r="B126" s="96" t="s">
        <v>369</v>
      </c>
      <c r="C126" s="98">
        <v>6310000</v>
      </c>
      <c r="D126" s="112">
        <v>7594978</v>
      </c>
      <c r="E126" s="135"/>
      <c r="F126" s="135"/>
    </row>
    <row r="127" spans="1:7" s="1" customFormat="1" ht="19.5" customHeight="1" x14ac:dyDescent="0.2">
      <c r="A127" s="263">
        <f>SUM(A124:A126)</f>
        <v>32703826</v>
      </c>
      <c r="B127" s="176" t="s">
        <v>225</v>
      </c>
      <c r="C127" s="264">
        <f>SUM(C124:C126)</f>
        <v>27778000</v>
      </c>
      <c r="D127" s="264">
        <f>SUM(D124:D126)</f>
        <v>32751751</v>
      </c>
    </row>
    <row r="128" spans="1:7" s="1" customFormat="1" ht="19.5" customHeight="1" x14ac:dyDescent="0.2">
      <c r="A128" s="98"/>
      <c r="B128" s="265" t="s">
        <v>370</v>
      </c>
      <c r="C128" s="112"/>
      <c r="D128" s="98"/>
    </row>
    <row r="129" spans="1:6" s="1" customFormat="1" ht="18.75" customHeight="1" x14ac:dyDescent="0.2">
      <c r="A129" s="98">
        <v>10780022</v>
      </c>
      <c r="B129" s="96" t="s">
        <v>105</v>
      </c>
      <c r="C129" s="112">
        <v>10055000</v>
      </c>
      <c r="D129" s="98">
        <v>11350716</v>
      </c>
    </row>
    <row r="130" spans="1:6" s="1" customFormat="1" ht="18.75" customHeight="1" x14ac:dyDescent="0.2">
      <c r="A130" s="98">
        <v>5481636</v>
      </c>
      <c r="B130" s="96" t="s">
        <v>141</v>
      </c>
      <c r="C130" s="112">
        <v>4322000</v>
      </c>
      <c r="D130" s="98">
        <v>6014421</v>
      </c>
    </row>
    <row r="131" spans="1:6" s="1" customFormat="1" ht="18.75" customHeight="1" x14ac:dyDescent="0.2">
      <c r="A131" s="98">
        <v>133238</v>
      </c>
      <c r="B131" s="96" t="s">
        <v>310</v>
      </c>
      <c r="C131" s="112">
        <v>211000</v>
      </c>
      <c r="D131" s="98">
        <v>134056</v>
      </c>
      <c r="E131" s="135"/>
      <c r="F131" s="135"/>
    </row>
    <row r="132" spans="1:6" s="1" customFormat="1" ht="18.75" customHeight="1" x14ac:dyDescent="0.2">
      <c r="A132" s="98">
        <v>378068</v>
      </c>
      <c r="B132" s="96" t="s">
        <v>371</v>
      </c>
      <c r="C132" s="112">
        <v>391000</v>
      </c>
      <c r="D132" s="98">
        <v>473545</v>
      </c>
      <c r="E132" s="135"/>
      <c r="F132" s="135"/>
    </row>
    <row r="133" spans="1:6" s="1" customFormat="1" ht="18.75" customHeight="1" x14ac:dyDescent="0.2">
      <c r="A133" s="98">
        <v>1343000</v>
      </c>
      <c r="B133" s="96" t="s">
        <v>372</v>
      </c>
      <c r="C133" s="98">
        <v>1354000</v>
      </c>
      <c r="D133" s="98">
        <v>1731869</v>
      </c>
      <c r="E133" s="135"/>
      <c r="F133" s="135"/>
    </row>
    <row r="134" spans="1:6" s="1" customFormat="1" ht="18.75" customHeight="1" x14ac:dyDescent="0.2">
      <c r="A134" s="98">
        <v>5500334</v>
      </c>
      <c r="B134" s="96" t="s">
        <v>327</v>
      </c>
      <c r="C134" s="112">
        <v>5741000</v>
      </c>
      <c r="D134" s="98">
        <v>7131334</v>
      </c>
      <c r="E134" s="135"/>
      <c r="F134" s="135"/>
    </row>
    <row r="135" spans="1:6" s="1" customFormat="1" ht="20.25" customHeight="1" x14ac:dyDescent="0.2">
      <c r="A135" s="263">
        <f>SUM(A129:A134)</f>
        <v>23616298</v>
      </c>
      <c r="B135" s="276" t="s">
        <v>228</v>
      </c>
      <c r="C135" s="263">
        <f>SUM(C129:C134)</f>
        <v>22074000</v>
      </c>
      <c r="D135" s="263">
        <f>SUM(D129:D134)</f>
        <v>26835941</v>
      </c>
    </row>
    <row r="136" spans="1:6" s="1" customFormat="1" ht="19.5" customHeight="1" x14ac:dyDescent="0.2">
      <c r="A136" s="277" t="s">
        <v>54</v>
      </c>
      <c r="B136" s="278" t="s">
        <v>373</v>
      </c>
      <c r="C136" s="279">
        <v>435000000</v>
      </c>
      <c r="D136" s="280">
        <v>0</v>
      </c>
    </row>
    <row r="137" spans="1:6" s="1" customFormat="1" ht="21" customHeight="1" x14ac:dyDescent="0.2">
      <c r="A137" s="263">
        <f>SUM(A27+A34+A51+A68+A76+A86+A97+A117+A122+A127+A135)</f>
        <v>2226037274</v>
      </c>
      <c r="B137" s="176" t="s">
        <v>159</v>
      </c>
      <c r="C137" s="264">
        <f>SUM(C27+C34+C51+C68+C76+C86+C97+C117+C122+C127+C135+C136)</f>
        <v>2480000000</v>
      </c>
      <c r="D137" s="263">
        <f>SUM(D27+D34+D51+D68+D76+D86+D97+D117+D122+D127+D135)</f>
        <v>2613499310</v>
      </c>
    </row>
    <row r="138" spans="1:6" s="1" customFormat="1" ht="20.25" customHeight="1" x14ac:dyDescent="0.2">
      <c r="A138" s="385" t="s">
        <v>374</v>
      </c>
      <c r="B138" s="385"/>
      <c r="C138" s="385"/>
      <c r="D138" s="385"/>
      <c r="E138" s="135"/>
      <c r="F138" s="135"/>
    </row>
    <row r="139" spans="1:6" ht="17.25" customHeight="1" x14ac:dyDescent="0.55000000000000004">
      <c r="A139" s="403" t="s">
        <v>375</v>
      </c>
      <c r="B139" s="404"/>
      <c r="C139" s="404"/>
      <c r="D139" s="404"/>
    </row>
    <row r="140" spans="1:6" ht="17.25" customHeight="1" x14ac:dyDescent="0.55000000000000004">
      <c r="A140" s="400"/>
      <c r="B140" s="400"/>
      <c r="C140" s="400"/>
      <c r="D140" s="400"/>
    </row>
    <row r="141" spans="1:6" ht="17.25" customHeight="1" x14ac:dyDescent="0.55000000000000004">
      <c r="A141" s="400"/>
      <c r="B141" s="400"/>
      <c r="C141" s="400"/>
      <c r="D141" s="400"/>
    </row>
    <row r="155" spans="2:2" ht="18.75" customHeight="1" x14ac:dyDescent="0.2">
      <c r="B155" s="76"/>
    </row>
  </sheetData>
  <mergeCells count="14">
    <mergeCell ref="A2:D2"/>
    <mergeCell ref="C7:C8"/>
    <mergeCell ref="D7:D8"/>
    <mergeCell ref="A57:D57"/>
    <mergeCell ref="C62:C63"/>
    <mergeCell ref="D62:D63"/>
    <mergeCell ref="A140:D140"/>
    <mergeCell ref="A141:D141"/>
    <mergeCell ref="A99:B99"/>
    <mergeCell ref="A108:D108"/>
    <mergeCell ref="C113:C114"/>
    <mergeCell ref="D113:D114"/>
    <mergeCell ref="A138:D138"/>
    <mergeCell ref="A139:D139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1"/>
  <sheetViews>
    <sheetView rightToLeft="1" workbookViewId="0">
      <selection activeCell="D12" sqref="D12"/>
    </sheetView>
  </sheetViews>
  <sheetFormatPr defaultRowHeight="12.75" x14ac:dyDescent="0.2"/>
  <cols>
    <col min="1" max="1" width="14.42578125" customWidth="1"/>
    <col min="2" max="2" width="43.42578125" customWidth="1"/>
    <col min="3" max="4" width="13.85546875" customWidth="1"/>
  </cols>
  <sheetData>
    <row r="1" spans="1:4" s="1" customFormat="1" ht="21" customHeight="1" x14ac:dyDescent="0.2">
      <c r="A1" s="384" t="s">
        <v>376</v>
      </c>
      <c r="B1" s="384"/>
      <c r="C1" s="384"/>
      <c r="D1" s="384"/>
    </row>
    <row r="2" spans="1:4" s="1" customFormat="1" ht="18.75" customHeight="1" x14ac:dyDescent="0.2">
      <c r="A2" s="81" t="s">
        <v>377</v>
      </c>
      <c r="B2" s="82"/>
      <c r="C2" s="82"/>
      <c r="D2" s="82"/>
    </row>
    <row r="3" spans="1:4" s="83" customFormat="1" ht="18.75" customHeight="1" x14ac:dyDescent="0.2">
      <c r="A3" s="81" t="s">
        <v>237</v>
      </c>
      <c r="B3" s="82"/>
      <c r="C3" s="82"/>
      <c r="D3" s="82"/>
    </row>
    <row r="4" spans="1:4" s="1" customFormat="1" ht="21.75" x14ac:dyDescent="0.2">
      <c r="A4" s="3"/>
      <c r="B4" s="3"/>
      <c r="C4" s="3"/>
      <c r="D4" s="10" t="s">
        <v>96</v>
      </c>
    </row>
    <row r="5" spans="1:4" s="1" customFormat="1" ht="17.25" customHeight="1" x14ac:dyDescent="0.2">
      <c r="A5" s="85" t="s">
        <v>169</v>
      </c>
      <c r="B5" s="6"/>
      <c r="C5" s="87" t="s">
        <v>89</v>
      </c>
      <c r="D5" s="151"/>
    </row>
    <row r="6" spans="1:4" s="1" customFormat="1" ht="15" customHeight="1" x14ac:dyDescent="0.2">
      <c r="A6" s="281" t="s">
        <v>57</v>
      </c>
      <c r="B6" s="89" t="s">
        <v>3</v>
      </c>
      <c r="C6" s="388" t="s">
        <v>4</v>
      </c>
      <c r="D6" s="388" t="s">
        <v>2</v>
      </c>
    </row>
    <row r="7" spans="1:4" s="1" customFormat="1" ht="15" customHeight="1" x14ac:dyDescent="0.2">
      <c r="A7" s="109">
        <v>2009</v>
      </c>
      <c r="B7" s="282"/>
      <c r="C7" s="389"/>
      <c r="D7" s="389"/>
    </row>
    <row r="8" spans="1:4" s="1" customFormat="1" ht="16.5" customHeight="1" x14ac:dyDescent="0.2">
      <c r="A8" s="141"/>
      <c r="B8" s="259" t="s">
        <v>378</v>
      </c>
      <c r="C8" s="283"/>
      <c r="D8" s="141"/>
    </row>
    <row r="9" spans="1:4" s="1" customFormat="1" ht="16.5" customHeight="1" x14ac:dyDescent="0.2">
      <c r="A9" s="275"/>
      <c r="B9" s="284" t="s">
        <v>379</v>
      </c>
      <c r="C9" s="274"/>
      <c r="D9" s="275"/>
    </row>
    <row r="10" spans="1:4" s="1" customFormat="1" ht="18.75" customHeight="1" x14ac:dyDescent="0.2">
      <c r="A10" s="98">
        <v>767761583</v>
      </c>
      <c r="B10" s="65" t="s">
        <v>380</v>
      </c>
      <c r="C10" s="112">
        <v>839895044</v>
      </c>
      <c r="D10" s="98">
        <v>818948884</v>
      </c>
    </row>
    <row r="11" spans="1:4" s="1" customFormat="1" ht="18.75" customHeight="1" x14ac:dyDescent="0.2">
      <c r="A11" s="98">
        <v>6516610</v>
      </c>
      <c r="B11" s="65" t="s">
        <v>381</v>
      </c>
      <c r="C11" s="112">
        <v>4455398</v>
      </c>
      <c r="D11" s="98">
        <v>7878566</v>
      </c>
    </row>
    <row r="12" spans="1:4" s="1" customFormat="1" ht="18.75" customHeight="1" x14ac:dyDescent="0.2">
      <c r="A12" s="98">
        <v>5233594</v>
      </c>
      <c r="B12" s="65" t="s">
        <v>382</v>
      </c>
      <c r="C12" s="97" t="s">
        <v>383</v>
      </c>
      <c r="D12" s="98">
        <v>4573449</v>
      </c>
    </row>
    <row r="13" spans="1:4" s="1" customFormat="1" ht="18.75" customHeight="1" x14ac:dyDescent="0.2">
      <c r="A13" s="98">
        <v>1341077</v>
      </c>
      <c r="B13" s="65" t="s">
        <v>384</v>
      </c>
      <c r="C13" s="98">
        <v>1624100</v>
      </c>
      <c r="D13" s="98">
        <v>1759600</v>
      </c>
    </row>
    <row r="14" spans="1:4" s="1" customFormat="1" ht="19.5" customHeight="1" x14ac:dyDescent="0.2">
      <c r="A14" s="111">
        <f>SUM(A10:A13)</f>
        <v>780852864</v>
      </c>
      <c r="B14" s="165" t="s">
        <v>385</v>
      </c>
      <c r="C14" s="111">
        <f>SUM(C10:C13)</f>
        <v>845974542</v>
      </c>
      <c r="D14" s="111">
        <f>SUM(D10:D13)</f>
        <v>833160499</v>
      </c>
    </row>
    <row r="15" spans="1:4" s="1" customFormat="1" ht="15" customHeight="1" x14ac:dyDescent="0.2">
      <c r="A15" s="111"/>
      <c r="B15" s="285" t="s">
        <v>386</v>
      </c>
      <c r="C15" s="94"/>
      <c r="D15" s="111"/>
    </row>
    <row r="16" spans="1:4" s="1" customFormat="1" ht="18" customHeight="1" x14ac:dyDescent="0.2">
      <c r="A16" s="98">
        <v>288184375</v>
      </c>
      <c r="B16" s="65" t="s">
        <v>387</v>
      </c>
      <c r="C16" s="112">
        <v>291069550</v>
      </c>
      <c r="D16" s="98">
        <v>317622260</v>
      </c>
    </row>
    <row r="17" spans="1:4" s="1" customFormat="1" ht="18" customHeight="1" x14ac:dyDescent="0.2">
      <c r="A17" s="98">
        <v>30737155</v>
      </c>
      <c r="B17" s="65" t="s">
        <v>388</v>
      </c>
      <c r="C17" s="112">
        <v>32751635</v>
      </c>
      <c r="D17" s="98">
        <v>34080308</v>
      </c>
    </row>
    <row r="18" spans="1:4" s="1" customFormat="1" ht="18" customHeight="1" x14ac:dyDescent="0.2">
      <c r="A18" s="98">
        <v>9101423</v>
      </c>
      <c r="B18" s="170" t="s">
        <v>389</v>
      </c>
      <c r="C18" s="112">
        <v>9760736</v>
      </c>
      <c r="D18" s="98">
        <v>10701436</v>
      </c>
    </row>
    <row r="19" spans="1:4" s="1" customFormat="1" ht="18" customHeight="1" x14ac:dyDescent="0.2">
      <c r="A19" s="98">
        <v>11300408</v>
      </c>
      <c r="B19" s="65" t="s">
        <v>390</v>
      </c>
      <c r="C19" s="112">
        <v>12381627</v>
      </c>
      <c r="D19" s="98">
        <v>13045476</v>
      </c>
    </row>
    <row r="20" spans="1:4" s="1" customFormat="1" ht="18" customHeight="1" x14ac:dyDescent="0.2">
      <c r="A20" s="98">
        <v>38360704</v>
      </c>
      <c r="B20" s="170" t="s">
        <v>391</v>
      </c>
      <c r="C20" s="112">
        <v>42697158</v>
      </c>
      <c r="D20" s="98">
        <v>44954348</v>
      </c>
    </row>
    <row r="21" spans="1:4" s="1" customFormat="1" ht="18" customHeight="1" x14ac:dyDescent="0.2">
      <c r="A21" s="98">
        <v>7205306</v>
      </c>
      <c r="B21" s="65" t="s">
        <v>392</v>
      </c>
      <c r="C21" s="112">
        <v>6090657</v>
      </c>
      <c r="D21" s="98">
        <v>7405888</v>
      </c>
    </row>
    <row r="22" spans="1:4" s="1" customFormat="1" ht="18" customHeight="1" x14ac:dyDescent="0.2">
      <c r="A22" s="98">
        <v>85381657</v>
      </c>
      <c r="B22" s="65" t="s">
        <v>393</v>
      </c>
      <c r="C22" s="112">
        <v>89296898</v>
      </c>
      <c r="D22" s="98">
        <v>93569524</v>
      </c>
    </row>
    <row r="23" spans="1:4" s="1" customFormat="1" ht="18" customHeight="1" x14ac:dyDescent="0.2">
      <c r="A23" s="98">
        <v>21304957</v>
      </c>
      <c r="B23" s="65" t="s">
        <v>394</v>
      </c>
      <c r="C23" s="112">
        <v>22024619</v>
      </c>
      <c r="D23" s="98">
        <v>21580730</v>
      </c>
    </row>
    <row r="24" spans="1:4" s="1" customFormat="1" ht="21" customHeight="1" x14ac:dyDescent="0.2">
      <c r="A24" s="111">
        <f>SUM(A16:A23)</f>
        <v>491575985</v>
      </c>
      <c r="B24" s="172" t="s">
        <v>395</v>
      </c>
      <c r="C24" s="94">
        <f>SUM(C16:C23)</f>
        <v>506072880</v>
      </c>
      <c r="D24" s="111">
        <f>SUM(D16:D23)</f>
        <v>542959970</v>
      </c>
    </row>
    <row r="25" spans="1:4" s="1" customFormat="1" ht="17.25" customHeight="1" x14ac:dyDescent="0.2">
      <c r="A25" s="111"/>
      <c r="B25" s="285" t="s">
        <v>396</v>
      </c>
      <c r="C25" s="94"/>
      <c r="D25" s="111"/>
    </row>
    <row r="26" spans="1:4" s="1" customFormat="1" ht="18" customHeight="1" x14ac:dyDescent="0.2">
      <c r="A26" s="98">
        <v>12213358</v>
      </c>
      <c r="B26" s="65" t="s">
        <v>397</v>
      </c>
      <c r="C26" s="112">
        <v>13700942</v>
      </c>
      <c r="D26" s="98">
        <v>12203277</v>
      </c>
    </row>
    <row r="27" spans="1:4" s="1" customFormat="1" ht="18" customHeight="1" x14ac:dyDescent="0.2">
      <c r="A27" s="98">
        <v>1858232</v>
      </c>
      <c r="B27" s="65" t="s">
        <v>398</v>
      </c>
      <c r="C27" s="112">
        <v>1862601</v>
      </c>
      <c r="D27" s="98">
        <v>2066299</v>
      </c>
    </row>
    <row r="28" spans="1:4" s="1" customFormat="1" ht="18" customHeight="1" x14ac:dyDescent="0.2">
      <c r="A28" s="98">
        <v>29374020</v>
      </c>
      <c r="B28" s="65" t="s">
        <v>399</v>
      </c>
      <c r="C28" s="112">
        <v>18422243</v>
      </c>
      <c r="D28" s="98">
        <v>134909795</v>
      </c>
    </row>
    <row r="29" spans="1:4" s="1" customFormat="1" ht="18" customHeight="1" x14ac:dyDescent="0.2">
      <c r="A29" s="98">
        <v>2064396</v>
      </c>
      <c r="B29" s="65" t="s">
        <v>400</v>
      </c>
      <c r="C29" s="112">
        <v>1311655</v>
      </c>
      <c r="D29" s="98">
        <v>2317075</v>
      </c>
    </row>
    <row r="30" spans="1:4" s="1" customFormat="1" ht="18" customHeight="1" x14ac:dyDescent="0.2">
      <c r="A30" s="98">
        <v>5150234</v>
      </c>
      <c r="B30" s="65" t="s">
        <v>401</v>
      </c>
      <c r="C30" s="112">
        <v>2921978</v>
      </c>
      <c r="D30" s="98">
        <v>5555408</v>
      </c>
    </row>
    <row r="31" spans="1:4" s="1" customFormat="1" ht="18" customHeight="1" x14ac:dyDescent="0.2">
      <c r="A31" s="98">
        <v>9467762</v>
      </c>
      <c r="B31" s="65" t="s">
        <v>402</v>
      </c>
      <c r="C31" s="112">
        <v>8443230</v>
      </c>
      <c r="D31" s="98">
        <v>9375029</v>
      </c>
    </row>
    <row r="32" spans="1:4" s="1" customFormat="1" ht="18" customHeight="1" x14ac:dyDescent="0.2">
      <c r="A32" s="98">
        <v>13019468</v>
      </c>
      <c r="B32" s="65" t="s">
        <v>403</v>
      </c>
      <c r="C32" s="112">
        <v>14123046</v>
      </c>
      <c r="D32" s="98">
        <v>13885018</v>
      </c>
    </row>
    <row r="33" spans="1:4" s="1" customFormat="1" ht="18" customHeight="1" x14ac:dyDescent="0.2">
      <c r="A33" s="98">
        <v>47216101</v>
      </c>
      <c r="B33" s="65" t="s">
        <v>404</v>
      </c>
      <c r="C33" s="112">
        <v>39729788</v>
      </c>
      <c r="D33" s="98">
        <v>47742522</v>
      </c>
    </row>
    <row r="34" spans="1:4" s="1" customFormat="1" ht="18" customHeight="1" x14ac:dyDescent="0.2">
      <c r="A34" s="116" t="s">
        <v>383</v>
      </c>
      <c r="B34" s="65" t="s">
        <v>405</v>
      </c>
      <c r="C34" s="112">
        <v>15000</v>
      </c>
      <c r="D34" s="97" t="s">
        <v>383</v>
      </c>
    </row>
    <row r="35" spans="1:4" s="1" customFormat="1" ht="18" customHeight="1" x14ac:dyDescent="0.2">
      <c r="A35" s="98">
        <v>5057942</v>
      </c>
      <c r="B35" s="65" t="s">
        <v>406</v>
      </c>
      <c r="C35" s="112">
        <v>5200000</v>
      </c>
      <c r="D35" s="98">
        <v>5444305</v>
      </c>
    </row>
    <row r="36" spans="1:4" s="1" customFormat="1" ht="18.75" customHeight="1" x14ac:dyDescent="0.2">
      <c r="A36" s="111">
        <f>SUM(A26:A35)</f>
        <v>125421513</v>
      </c>
      <c r="B36" s="165" t="s">
        <v>407</v>
      </c>
      <c r="C36" s="111">
        <f>SUM(C26:C35)</f>
        <v>105730483</v>
      </c>
      <c r="D36" s="111">
        <f>SUM(D26:D35)</f>
        <v>233498728</v>
      </c>
    </row>
    <row r="37" spans="1:4" s="1" customFormat="1" ht="18.75" customHeight="1" x14ac:dyDescent="0.2">
      <c r="A37" s="111">
        <v>108613408</v>
      </c>
      <c r="B37" s="286" t="s">
        <v>408</v>
      </c>
      <c r="C37" s="94">
        <v>113000000</v>
      </c>
      <c r="D37" s="111">
        <v>113086731</v>
      </c>
    </row>
    <row r="38" spans="1:4" s="1" customFormat="1" ht="18.75" customHeight="1" x14ac:dyDescent="0.2">
      <c r="A38" s="111">
        <f>SUM(A14+A24+A36+A37)</f>
        <v>1506463770</v>
      </c>
      <c r="B38" s="287" t="s">
        <v>409</v>
      </c>
      <c r="C38" s="111">
        <f>SUM(C14+C24+C36+C37)</f>
        <v>1570777905</v>
      </c>
      <c r="D38" s="111">
        <f>SUM(D14+D24+D36+D37)</f>
        <v>1722705928</v>
      </c>
    </row>
    <row r="39" spans="1:4" s="1" customFormat="1" ht="16.5" customHeight="1" x14ac:dyDescent="0.2">
      <c r="A39" s="111"/>
      <c r="B39" s="259" t="s">
        <v>410</v>
      </c>
      <c r="C39" s="94"/>
      <c r="D39" s="111"/>
    </row>
    <row r="40" spans="1:4" s="1" customFormat="1" ht="16.5" customHeight="1" x14ac:dyDescent="0.2">
      <c r="A40" s="98"/>
      <c r="B40" s="265" t="s">
        <v>411</v>
      </c>
      <c r="C40" s="112"/>
      <c r="D40" s="98"/>
    </row>
    <row r="41" spans="1:4" s="1" customFormat="1" ht="16.5" customHeight="1" x14ac:dyDescent="0.2">
      <c r="A41" s="98">
        <v>57956448</v>
      </c>
      <c r="B41" s="65" t="s">
        <v>412</v>
      </c>
      <c r="C41" s="112">
        <v>47060841</v>
      </c>
      <c r="D41" s="98">
        <v>65951569</v>
      </c>
    </row>
    <row r="42" spans="1:4" s="1" customFormat="1" ht="16.5" customHeight="1" x14ac:dyDescent="0.2">
      <c r="A42" s="98">
        <v>4172066</v>
      </c>
      <c r="B42" s="65" t="s">
        <v>413</v>
      </c>
      <c r="C42" s="112">
        <v>2862978</v>
      </c>
      <c r="D42" s="98">
        <v>4308137</v>
      </c>
    </row>
    <row r="43" spans="1:4" s="1" customFormat="1" ht="16.5" customHeight="1" x14ac:dyDescent="0.2">
      <c r="A43" s="266">
        <v>1492521</v>
      </c>
      <c r="B43" s="71" t="s">
        <v>414</v>
      </c>
      <c r="C43" s="268">
        <v>1004703</v>
      </c>
      <c r="D43" s="266">
        <v>1727207</v>
      </c>
    </row>
    <row r="44" spans="1:4" s="1" customFormat="1" ht="13.5" customHeight="1" x14ac:dyDescent="0.2">
      <c r="A44"/>
      <c r="B44"/>
      <c r="C44"/>
      <c r="D44"/>
    </row>
    <row r="45" spans="1:4" s="1" customFormat="1" ht="13.5" customHeight="1" x14ac:dyDescent="0.2">
      <c r="A45"/>
      <c r="B45" s="76" t="s">
        <v>415</v>
      </c>
      <c r="C45"/>
      <c r="D45"/>
    </row>
    <row r="46" spans="1:4" s="1" customFormat="1" ht="13.5" customHeight="1" x14ac:dyDescent="0.2">
      <c r="A46"/>
      <c r="B46"/>
      <c r="C46"/>
      <c r="D46"/>
    </row>
    <row r="47" spans="1:4" s="1" customFormat="1" ht="13.5" customHeight="1" x14ac:dyDescent="0.2">
      <c r="A47"/>
      <c r="B47"/>
      <c r="C47"/>
      <c r="D47"/>
    </row>
    <row r="48" spans="1:4" s="1" customFormat="1" ht="19.5" customHeight="1" x14ac:dyDescent="0.2">
      <c r="A48" s="405" t="s">
        <v>416</v>
      </c>
      <c r="B48" s="405"/>
      <c r="C48" s="405"/>
      <c r="D48" s="405"/>
    </row>
    <row r="49" spans="1:4" s="1" customFormat="1" ht="19.5" customHeight="1" x14ac:dyDescent="0.2">
      <c r="A49" s="106" t="s">
        <v>417</v>
      </c>
      <c r="B49" s="82"/>
      <c r="C49" s="82"/>
      <c r="D49" s="82"/>
    </row>
    <row r="50" spans="1:4" s="83" customFormat="1" ht="18.75" customHeight="1" x14ac:dyDescent="0.2">
      <c r="A50" s="81" t="s">
        <v>237</v>
      </c>
      <c r="B50" s="82"/>
      <c r="C50" s="82"/>
      <c r="D50" s="82"/>
    </row>
    <row r="51" spans="1:4" s="1" customFormat="1" ht="19.5" customHeight="1" x14ac:dyDescent="0.2">
      <c r="A51" s="3"/>
      <c r="B51" s="3"/>
      <c r="C51" s="3"/>
      <c r="D51" s="10" t="s">
        <v>96</v>
      </c>
    </row>
    <row r="52" spans="1:4" s="1" customFormat="1" ht="19.5" customHeight="1" x14ac:dyDescent="0.2">
      <c r="A52" s="85" t="s">
        <v>169</v>
      </c>
      <c r="B52" s="6"/>
      <c r="C52" s="87" t="s">
        <v>89</v>
      </c>
      <c r="D52" s="151"/>
    </row>
    <row r="53" spans="1:4" s="1" customFormat="1" ht="19.5" customHeight="1" x14ac:dyDescent="0.2">
      <c r="A53" s="281" t="s">
        <v>57</v>
      </c>
      <c r="B53" s="89" t="s">
        <v>3</v>
      </c>
      <c r="C53" s="388" t="s">
        <v>4</v>
      </c>
      <c r="D53" s="388" t="s">
        <v>2</v>
      </c>
    </row>
    <row r="54" spans="1:4" s="1" customFormat="1" ht="19.5" customHeight="1" x14ac:dyDescent="0.2">
      <c r="A54" s="109">
        <v>2009</v>
      </c>
      <c r="B54" s="288"/>
      <c r="C54" s="389"/>
      <c r="D54" s="389"/>
    </row>
    <row r="55" spans="1:4" s="1" customFormat="1" ht="19.5" customHeight="1" x14ac:dyDescent="0.2">
      <c r="A55" s="289"/>
      <c r="B55" s="290" t="s">
        <v>418</v>
      </c>
      <c r="C55" s="291"/>
      <c r="D55" s="88"/>
    </row>
    <row r="56" spans="1:4" s="1" customFormat="1" ht="18" customHeight="1" x14ac:dyDescent="0.2">
      <c r="A56" s="98">
        <v>10494251</v>
      </c>
      <c r="B56" s="65" t="s">
        <v>419</v>
      </c>
      <c r="C56" s="112">
        <v>9302839</v>
      </c>
      <c r="D56" s="98">
        <v>11055742</v>
      </c>
    </row>
    <row r="57" spans="1:4" s="1" customFormat="1" ht="18" customHeight="1" x14ac:dyDescent="0.2">
      <c r="A57" s="98">
        <v>8419534</v>
      </c>
      <c r="B57" s="65" t="s">
        <v>420</v>
      </c>
      <c r="C57" s="112">
        <v>10904847</v>
      </c>
      <c r="D57" s="98">
        <v>16269915</v>
      </c>
    </row>
    <row r="58" spans="1:4" s="1" customFormat="1" ht="18" customHeight="1" x14ac:dyDescent="0.2">
      <c r="A58" s="98">
        <v>6111765</v>
      </c>
      <c r="B58" s="65" t="s">
        <v>421</v>
      </c>
      <c r="C58" s="112">
        <v>5233593</v>
      </c>
      <c r="D58" s="98">
        <v>6411662</v>
      </c>
    </row>
    <row r="59" spans="1:4" s="1" customFormat="1" ht="18" customHeight="1" x14ac:dyDescent="0.2">
      <c r="A59" s="98">
        <v>2080515</v>
      </c>
      <c r="B59" s="65" t="s">
        <v>422</v>
      </c>
      <c r="C59" s="112">
        <v>1464712</v>
      </c>
      <c r="D59" s="98">
        <v>2357615</v>
      </c>
    </row>
    <row r="60" spans="1:4" s="1" customFormat="1" ht="18" customHeight="1" x14ac:dyDescent="0.2">
      <c r="A60" s="98">
        <v>4294826</v>
      </c>
      <c r="B60" s="65" t="s">
        <v>423</v>
      </c>
      <c r="C60" s="112">
        <v>3088543</v>
      </c>
      <c r="D60" s="98">
        <v>4086552</v>
      </c>
    </row>
    <row r="61" spans="1:4" s="1" customFormat="1" ht="18" customHeight="1" x14ac:dyDescent="0.2">
      <c r="A61" s="98">
        <v>4732814</v>
      </c>
      <c r="B61" s="65" t="s">
        <v>424</v>
      </c>
      <c r="C61" s="112">
        <v>2635289</v>
      </c>
      <c r="D61" s="98">
        <v>5258307</v>
      </c>
    </row>
    <row r="62" spans="1:4" s="1" customFormat="1" ht="18" customHeight="1" x14ac:dyDescent="0.2">
      <c r="A62" s="98">
        <v>3240680</v>
      </c>
      <c r="B62" s="170" t="s">
        <v>425</v>
      </c>
      <c r="C62" s="112">
        <v>3277578</v>
      </c>
      <c r="D62" s="98">
        <v>3989416</v>
      </c>
    </row>
    <row r="63" spans="1:4" s="1" customFormat="1" ht="18" customHeight="1" x14ac:dyDescent="0.2">
      <c r="A63" s="98">
        <v>160886</v>
      </c>
      <c r="B63" s="65" t="s">
        <v>426</v>
      </c>
      <c r="C63" s="112">
        <v>163320</v>
      </c>
      <c r="D63" s="98">
        <v>180242</v>
      </c>
    </row>
    <row r="64" spans="1:4" s="1" customFormat="1" ht="18" customHeight="1" x14ac:dyDescent="0.2">
      <c r="A64" s="98">
        <v>4556211</v>
      </c>
      <c r="B64" s="170" t="s">
        <v>427</v>
      </c>
      <c r="C64" s="112">
        <v>3517713</v>
      </c>
      <c r="D64" s="98">
        <v>5422825</v>
      </c>
    </row>
    <row r="65" spans="1:4" s="1" customFormat="1" ht="18" customHeight="1" x14ac:dyDescent="0.2">
      <c r="A65" s="98">
        <v>7387624</v>
      </c>
      <c r="B65" s="170" t="s">
        <v>428</v>
      </c>
      <c r="C65" s="112">
        <v>5716047</v>
      </c>
      <c r="D65" s="98">
        <v>8145157</v>
      </c>
    </row>
    <row r="66" spans="1:4" s="1" customFormat="1" ht="18" customHeight="1" x14ac:dyDescent="0.2">
      <c r="A66" s="98">
        <v>3396678</v>
      </c>
      <c r="B66" s="65" t="s">
        <v>429</v>
      </c>
      <c r="C66" s="112">
        <v>2625675</v>
      </c>
      <c r="D66" s="98">
        <v>3858470</v>
      </c>
    </row>
    <row r="67" spans="1:4" s="1" customFormat="1" ht="18" customHeight="1" x14ac:dyDescent="0.2">
      <c r="A67" s="98">
        <v>24073782</v>
      </c>
      <c r="B67" s="65" t="s">
        <v>430</v>
      </c>
      <c r="C67" s="112">
        <v>6210563</v>
      </c>
      <c r="D67" s="98">
        <v>9140011</v>
      </c>
    </row>
    <row r="68" spans="1:4" s="1" customFormat="1" ht="19.5" customHeight="1" x14ac:dyDescent="0.2">
      <c r="A68" s="137">
        <f>SUM(A41:A43,A56:A67)</f>
        <v>142570601</v>
      </c>
      <c r="B68" s="176" t="s">
        <v>431</v>
      </c>
      <c r="C68" s="292">
        <f>SUM(C41:C67)</f>
        <v>105069241</v>
      </c>
      <c r="D68" s="137">
        <f>SUM(D41:D67)</f>
        <v>148162827</v>
      </c>
    </row>
    <row r="69" spans="1:4" s="1" customFormat="1" ht="19.5" customHeight="1" x14ac:dyDescent="0.2">
      <c r="A69" s="111"/>
      <c r="B69" s="293" t="s">
        <v>432</v>
      </c>
      <c r="C69" s="94"/>
      <c r="D69" s="111"/>
    </row>
    <row r="70" spans="1:4" s="1" customFormat="1" ht="18" customHeight="1" x14ac:dyDescent="0.2">
      <c r="A70" s="98">
        <v>200000</v>
      </c>
      <c r="B70" s="65" t="s">
        <v>433</v>
      </c>
      <c r="C70" s="112">
        <v>70400</v>
      </c>
      <c r="D70" s="98">
        <v>200000</v>
      </c>
    </row>
    <row r="71" spans="1:4" s="1" customFormat="1" ht="18" customHeight="1" x14ac:dyDescent="0.2">
      <c r="A71" s="98">
        <v>13210877</v>
      </c>
      <c r="B71" s="65" t="s">
        <v>434</v>
      </c>
      <c r="C71" s="112">
        <v>14363459</v>
      </c>
      <c r="D71" s="98">
        <v>14695253</v>
      </c>
    </row>
    <row r="72" spans="1:4" s="1" customFormat="1" ht="18" customHeight="1" x14ac:dyDescent="0.2">
      <c r="A72" s="98">
        <v>22881688</v>
      </c>
      <c r="B72" s="65" t="s">
        <v>435</v>
      </c>
      <c r="C72" s="112">
        <v>17937674</v>
      </c>
      <c r="D72" s="98">
        <v>26245673</v>
      </c>
    </row>
    <row r="73" spans="1:4" s="1" customFormat="1" ht="18" customHeight="1" x14ac:dyDescent="0.2">
      <c r="A73" s="98">
        <v>1162538</v>
      </c>
      <c r="B73" s="65" t="s">
        <v>436</v>
      </c>
      <c r="C73" s="112">
        <v>1001655</v>
      </c>
      <c r="D73" s="98">
        <v>1363656</v>
      </c>
    </row>
    <row r="74" spans="1:4" s="1" customFormat="1" ht="18" customHeight="1" x14ac:dyDescent="0.2">
      <c r="A74" s="98">
        <v>111093</v>
      </c>
      <c r="B74" s="65" t="s">
        <v>437</v>
      </c>
      <c r="C74" s="112">
        <v>167673</v>
      </c>
      <c r="D74" s="98">
        <v>97792</v>
      </c>
    </row>
    <row r="75" spans="1:4" s="1" customFormat="1" ht="18" customHeight="1" x14ac:dyDescent="0.2">
      <c r="A75" s="98">
        <v>6114771</v>
      </c>
      <c r="B75" s="65" t="s">
        <v>438</v>
      </c>
      <c r="C75" s="112">
        <v>4272255</v>
      </c>
      <c r="D75" s="98">
        <v>15679210</v>
      </c>
    </row>
    <row r="76" spans="1:4" s="1" customFormat="1" ht="18" customHeight="1" x14ac:dyDescent="0.2">
      <c r="A76" s="98">
        <v>11046705</v>
      </c>
      <c r="B76" s="65" t="s">
        <v>439</v>
      </c>
      <c r="C76" s="112">
        <v>1124429</v>
      </c>
      <c r="D76" s="98">
        <v>1348267</v>
      </c>
    </row>
    <row r="77" spans="1:4" s="1" customFormat="1" ht="18" customHeight="1" x14ac:dyDescent="0.2">
      <c r="A77" s="98">
        <v>1213006</v>
      </c>
      <c r="B77" s="65" t="s">
        <v>440</v>
      </c>
      <c r="C77" s="112">
        <v>1470091</v>
      </c>
      <c r="D77" s="98">
        <v>1569597</v>
      </c>
    </row>
    <row r="78" spans="1:4" s="1" customFormat="1" ht="18" customHeight="1" x14ac:dyDescent="0.2">
      <c r="A78" s="98">
        <v>6691118</v>
      </c>
      <c r="B78" s="65" t="s">
        <v>441</v>
      </c>
      <c r="C78" s="112">
        <v>4698622</v>
      </c>
      <c r="D78" s="98">
        <v>9433134</v>
      </c>
    </row>
    <row r="79" spans="1:4" s="1" customFormat="1" ht="18" customHeight="1" x14ac:dyDescent="0.2">
      <c r="A79" s="98">
        <v>9490469</v>
      </c>
      <c r="B79" s="65" t="s">
        <v>442</v>
      </c>
      <c r="C79" s="112">
        <v>8459473</v>
      </c>
      <c r="D79" s="98">
        <v>13354732</v>
      </c>
    </row>
    <row r="80" spans="1:4" s="1" customFormat="1" ht="18" customHeight="1" x14ac:dyDescent="0.2">
      <c r="A80" s="98">
        <v>3027359</v>
      </c>
      <c r="B80" s="65" t="s">
        <v>443</v>
      </c>
      <c r="C80" s="112">
        <v>2779715</v>
      </c>
      <c r="D80" s="98">
        <v>3163642</v>
      </c>
    </row>
    <row r="81" spans="1:4" s="1" customFormat="1" ht="18" customHeight="1" x14ac:dyDescent="0.2">
      <c r="A81" s="98">
        <v>636003</v>
      </c>
      <c r="B81" s="65" t="s">
        <v>444</v>
      </c>
      <c r="C81" s="112">
        <v>1313208</v>
      </c>
      <c r="D81" s="98">
        <v>681468</v>
      </c>
    </row>
    <row r="82" spans="1:4" s="1" customFormat="1" ht="18" customHeight="1" x14ac:dyDescent="0.2">
      <c r="A82" s="98">
        <v>13762872</v>
      </c>
      <c r="B82" s="65" t="s">
        <v>445</v>
      </c>
      <c r="C82" s="112">
        <v>9682104</v>
      </c>
      <c r="D82" s="98">
        <v>15923337</v>
      </c>
    </row>
    <row r="83" spans="1:4" s="1" customFormat="1" ht="18" customHeight="1" x14ac:dyDescent="0.2">
      <c r="A83" s="98">
        <v>1290221</v>
      </c>
      <c r="B83" s="65" t="s">
        <v>446</v>
      </c>
      <c r="C83" s="112">
        <v>1251541</v>
      </c>
      <c r="D83" s="98">
        <v>1708065</v>
      </c>
    </row>
    <row r="84" spans="1:4" s="1" customFormat="1" ht="18" customHeight="1" x14ac:dyDescent="0.2">
      <c r="A84" s="98">
        <v>5728595</v>
      </c>
      <c r="B84" s="65" t="s">
        <v>447</v>
      </c>
      <c r="C84" s="112">
        <v>1999362</v>
      </c>
      <c r="D84" s="98">
        <v>3553367</v>
      </c>
    </row>
    <row r="85" spans="1:4" s="1" customFormat="1" ht="18" customHeight="1" x14ac:dyDescent="0.2">
      <c r="A85" s="266">
        <v>7370791</v>
      </c>
      <c r="B85" s="252" t="s">
        <v>448</v>
      </c>
      <c r="C85" s="268">
        <v>5065155</v>
      </c>
      <c r="D85" s="266">
        <v>8182503</v>
      </c>
    </row>
    <row r="86" spans="1:4" s="1" customFormat="1" ht="18" customHeight="1" x14ac:dyDescent="0.2">
      <c r="A86"/>
      <c r="B86"/>
      <c r="C86"/>
      <c r="D86"/>
    </row>
    <row r="87" spans="1:4" s="1" customFormat="1" ht="18" customHeight="1" x14ac:dyDescent="0.2">
      <c r="A87"/>
      <c r="B87" s="138" t="s">
        <v>449</v>
      </c>
      <c r="C87"/>
      <c r="D87"/>
    </row>
    <row r="88" spans="1:4" s="1" customFormat="1" ht="18.75" customHeight="1" x14ac:dyDescent="0.2">
      <c r="A88"/>
      <c r="B88"/>
      <c r="C88"/>
      <c r="D88"/>
    </row>
    <row r="89" spans="1:4" s="1" customFormat="1" ht="12.75" customHeight="1" x14ac:dyDescent="0.2">
      <c r="A89" s="294"/>
      <c r="B89" s="133"/>
      <c r="C89" s="294"/>
      <c r="D89" s="295"/>
    </row>
    <row r="90" spans="1:4" s="1" customFormat="1" ht="12.75" customHeight="1" x14ac:dyDescent="0.2">
      <c r="A90" s="294"/>
      <c r="B90" s="133"/>
      <c r="C90" s="294"/>
      <c r="D90" s="295"/>
    </row>
    <row r="91" spans="1:4" s="1" customFormat="1" ht="12.75" customHeight="1" x14ac:dyDescent="0.2">
      <c r="A91" s="294"/>
      <c r="B91" s="133"/>
      <c r="C91" s="294"/>
      <c r="D91" s="295"/>
    </row>
    <row r="92" spans="1:4" s="1" customFormat="1" ht="12.75" customHeight="1" x14ac:dyDescent="0.2">
      <c r="A92" s="294"/>
      <c r="B92" s="133"/>
      <c r="C92" s="294"/>
      <c r="D92" s="295"/>
    </row>
    <row r="93" spans="1:4" s="1" customFormat="1" ht="12.75" customHeight="1" x14ac:dyDescent="0.2">
      <c r="A93" s="294"/>
      <c r="B93" s="133"/>
      <c r="C93" s="294"/>
      <c r="D93" s="295"/>
    </row>
    <row r="94" spans="1:4" s="1" customFormat="1" ht="19.5" customHeight="1" x14ac:dyDescent="0.2">
      <c r="A94" s="405" t="s">
        <v>450</v>
      </c>
      <c r="B94" s="405"/>
      <c r="C94" s="405"/>
      <c r="D94" s="405"/>
    </row>
    <row r="95" spans="1:4" s="1" customFormat="1" ht="19.5" customHeight="1" x14ac:dyDescent="0.2">
      <c r="A95" s="106" t="s">
        <v>417</v>
      </c>
      <c r="B95" s="82"/>
      <c r="C95" s="82"/>
      <c r="D95" s="82"/>
    </row>
    <row r="96" spans="1:4" s="83" customFormat="1" ht="18.75" customHeight="1" x14ac:dyDescent="0.2">
      <c r="A96" s="81" t="s">
        <v>237</v>
      </c>
      <c r="B96" s="82"/>
      <c r="C96" s="82"/>
      <c r="D96" s="82"/>
    </row>
    <row r="97" spans="1:4" s="1" customFormat="1" ht="18" customHeight="1" x14ac:dyDescent="0.2">
      <c r="A97" s="3"/>
      <c r="B97" s="3"/>
      <c r="C97" s="3"/>
      <c r="D97" s="10" t="s">
        <v>96</v>
      </c>
    </row>
    <row r="98" spans="1:4" s="1" customFormat="1" ht="19.5" customHeight="1" x14ac:dyDescent="0.2">
      <c r="A98" s="85" t="s">
        <v>169</v>
      </c>
      <c r="B98" s="6"/>
      <c r="C98" s="87" t="s">
        <v>89</v>
      </c>
      <c r="D98" s="151"/>
    </row>
    <row r="99" spans="1:4" s="1" customFormat="1" ht="19.5" customHeight="1" x14ac:dyDescent="0.2">
      <c r="A99" s="281" t="s">
        <v>57</v>
      </c>
      <c r="B99" s="89" t="s">
        <v>3</v>
      </c>
      <c r="C99" s="388" t="s">
        <v>4</v>
      </c>
      <c r="D99" s="388" t="s">
        <v>2</v>
      </c>
    </row>
    <row r="100" spans="1:4" s="1" customFormat="1" ht="19.5" customHeight="1" x14ac:dyDescent="0.2">
      <c r="A100" s="109">
        <v>2009</v>
      </c>
      <c r="B100" s="288"/>
      <c r="C100" s="389"/>
      <c r="D100" s="389"/>
    </row>
    <row r="101" spans="1:4" s="1" customFormat="1" ht="19.5" customHeight="1" x14ac:dyDescent="0.2">
      <c r="A101" s="289"/>
      <c r="B101" s="296" t="s">
        <v>451</v>
      </c>
      <c r="C101" s="291"/>
      <c r="D101" s="88"/>
    </row>
    <row r="102" spans="1:4" s="1" customFormat="1" ht="19.5" customHeight="1" x14ac:dyDescent="0.2">
      <c r="A102" s="98">
        <v>3457519</v>
      </c>
      <c r="B102" s="65" t="s">
        <v>452</v>
      </c>
      <c r="C102" s="112">
        <v>2882106</v>
      </c>
      <c r="D102" s="98">
        <v>3636958</v>
      </c>
    </row>
    <row r="103" spans="1:4" s="1" customFormat="1" ht="19.5" customHeight="1" x14ac:dyDescent="0.2">
      <c r="A103" s="98">
        <v>27422930</v>
      </c>
      <c r="B103" s="297" t="s">
        <v>453</v>
      </c>
      <c r="C103" s="298">
        <v>13830399</v>
      </c>
      <c r="D103" s="98">
        <v>45244550</v>
      </c>
    </row>
    <row r="104" spans="1:4" s="1" customFormat="1" ht="19.5" customHeight="1" x14ac:dyDescent="0.2">
      <c r="A104" s="98">
        <v>1016056</v>
      </c>
      <c r="B104" s="297" t="s">
        <v>454</v>
      </c>
      <c r="C104" s="298">
        <v>250416</v>
      </c>
      <c r="D104" s="98">
        <v>30373589</v>
      </c>
    </row>
    <row r="105" spans="1:4" s="1" customFormat="1" ht="18.75" customHeight="1" x14ac:dyDescent="0.2">
      <c r="A105" s="98">
        <v>31093705</v>
      </c>
      <c r="B105" s="170" t="s">
        <v>455</v>
      </c>
      <c r="C105" s="112">
        <v>33420424</v>
      </c>
      <c r="D105" s="98">
        <v>32669410</v>
      </c>
    </row>
    <row r="106" spans="1:4" s="1" customFormat="1" ht="18.75" customHeight="1" x14ac:dyDescent="0.2">
      <c r="A106" s="98">
        <v>104950</v>
      </c>
      <c r="B106" s="65" t="s">
        <v>456</v>
      </c>
      <c r="C106" s="112">
        <v>68000</v>
      </c>
      <c r="D106" s="112">
        <v>46190</v>
      </c>
    </row>
    <row r="107" spans="1:4" s="1" customFormat="1" ht="18.75" customHeight="1" x14ac:dyDescent="0.2">
      <c r="A107" s="98">
        <v>13080</v>
      </c>
      <c r="B107" s="65" t="s">
        <v>457</v>
      </c>
      <c r="C107" s="112">
        <v>38636</v>
      </c>
      <c r="D107" s="98">
        <v>1908</v>
      </c>
    </row>
    <row r="108" spans="1:4" s="1" customFormat="1" ht="18.75" customHeight="1" x14ac:dyDescent="0.2">
      <c r="A108" s="98">
        <v>2096583</v>
      </c>
      <c r="B108" s="65" t="s">
        <v>458</v>
      </c>
      <c r="C108" s="112">
        <v>803071</v>
      </c>
      <c r="D108" s="98">
        <v>2506057</v>
      </c>
    </row>
    <row r="109" spans="1:4" s="1" customFormat="1" ht="18.75" customHeight="1" x14ac:dyDescent="0.2">
      <c r="A109" s="98">
        <v>11162885</v>
      </c>
      <c r="B109" s="65" t="s">
        <v>459</v>
      </c>
      <c r="C109" s="112">
        <v>13277449</v>
      </c>
      <c r="D109" s="98">
        <v>17427317</v>
      </c>
    </row>
    <row r="110" spans="1:4" s="1" customFormat="1" ht="18.75" customHeight="1" x14ac:dyDescent="0.2">
      <c r="A110" s="98">
        <v>104555944</v>
      </c>
      <c r="B110" s="65" t="s">
        <v>460</v>
      </c>
      <c r="C110" s="112">
        <v>26423693</v>
      </c>
      <c r="D110" s="98">
        <v>130934879</v>
      </c>
    </row>
    <row r="111" spans="1:4" s="1" customFormat="1" ht="18.75" customHeight="1" x14ac:dyDescent="0.2">
      <c r="A111" s="98">
        <v>38469</v>
      </c>
      <c r="B111" s="65" t="s">
        <v>461</v>
      </c>
      <c r="C111" s="112">
        <v>16403</v>
      </c>
      <c r="D111" s="98">
        <v>31897</v>
      </c>
    </row>
    <row r="112" spans="1:4" s="1" customFormat="1" ht="18.75" customHeight="1" x14ac:dyDescent="0.2">
      <c r="A112" s="98">
        <v>140898</v>
      </c>
      <c r="B112" s="170" t="s">
        <v>462</v>
      </c>
      <c r="C112" s="112">
        <v>1614404</v>
      </c>
      <c r="D112" s="98">
        <v>112749</v>
      </c>
    </row>
    <row r="113" spans="1:4" s="1" customFormat="1" ht="18.75" customHeight="1" x14ac:dyDescent="0.2">
      <c r="A113" s="98">
        <v>2645621</v>
      </c>
      <c r="B113" s="65" t="s">
        <v>463</v>
      </c>
      <c r="C113" s="112">
        <v>3256727</v>
      </c>
      <c r="D113" s="98">
        <v>6031561</v>
      </c>
    </row>
    <row r="114" spans="1:4" s="1" customFormat="1" ht="18.75" customHeight="1" x14ac:dyDescent="0.2">
      <c r="A114" s="98">
        <v>21643505</v>
      </c>
      <c r="B114" s="65" t="s">
        <v>464</v>
      </c>
      <c r="C114" s="112">
        <v>22514225</v>
      </c>
      <c r="D114" s="98">
        <v>71749622</v>
      </c>
    </row>
    <row r="115" spans="1:4" s="1" customFormat="1" ht="18.75" customHeight="1" x14ac:dyDescent="0.2">
      <c r="A115" s="98">
        <v>18080375</v>
      </c>
      <c r="B115" s="170" t="s">
        <v>465</v>
      </c>
      <c r="C115" s="112">
        <v>15625332</v>
      </c>
      <c r="D115" s="98">
        <v>17508924</v>
      </c>
    </row>
    <row r="116" spans="1:4" s="1" customFormat="1" ht="18.75" customHeight="1" x14ac:dyDescent="0.2">
      <c r="A116" s="98">
        <v>48128</v>
      </c>
      <c r="B116" s="65" t="s">
        <v>466</v>
      </c>
      <c r="C116" s="112">
        <v>32938</v>
      </c>
      <c r="D116" s="98">
        <v>163432</v>
      </c>
    </row>
    <row r="117" spans="1:4" s="1" customFormat="1" ht="18.75" customHeight="1" x14ac:dyDescent="0.2">
      <c r="A117" s="98">
        <v>163248</v>
      </c>
      <c r="B117" s="65" t="s">
        <v>467</v>
      </c>
      <c r="C117" s="112">
        <v>165100</v>
      </c>
      <c r="D117" s="98">
        <v>171344</v>
      </c>
    </row>
    <row r="118" spans="1:4" s="1" customFormat="1" ht="19.5" customHeight="1" x14ac:dyDescent="0.2">
      <c r="A118" s="111">
        <f>SUM(A70:A85,A102:A117)</f>
        <v>327622002</v>
      </c>
      <c r="B118" s="165" t="s">
        <v>468</v>
      </c>
      <c r="C118" s="94">
        <f>SUM(C70:C117)</f>
        <v>209876139</v>
      </c>
      <c r="D118" s="94">
        <f>SUM(D70:D117)</f>
        <v>475810083</v>
      </c>
    </row>
    <row r="119" spans="1:4" s="1" customFormat="1" ht="18.75" customHeight="1" x14ac:dyDescent="0.2">
      <c r="A119" s="111"/>
      <c r="B119" s="293" t="s">
        <v>469</v>
      </c>
      <c r="C119" s="94"/>
      <c r="D119" s="111"/>
    </row>
    <row r="120" spans="1:4" s="1" customFormat="1" ht="18.75" customHeight="1" x14ac:dyDescent="0.2">
      <c r="A120" s="98">
        <v>8454207</v>
      </c>
      <c r="B120" s="65" t="s">
        <v>470</v>
      </c>
      <c r="C120" s="112">
        <v>6519418</v>
      </c>
      <c r="D120" s="98">
        <v>8189538</v>
      </c>
    </row>
    <row r="121" spans="1:4" s="1" customFormat="1" ht="18.75" customHeight="1" x14ac:dyDescent="0.2">
      <c r="A121" s="98">
        <v>42704776</v>
      </c>
      <c r="B121" s="170" t="s">
        <v>471</v>
      </c>
      <c r="C121" s="112">
        <v>24805805</v>
      </c>
      <c r="D121" s="98">
        <v>46775371</v>
      </c>
    </row>
    <row r="122" spans="1:4" s="1" customFormat="1" ht="18.75" customHeight="1" x14ac:dyDescent="0.2">
      <c r="A122" s="98">
        <v>15771817</v>
      </c>
      <c r="B122" s="65" t="s">
        <v>472</v>
      </c>
      <c r="C122" s="112">
        <v>9250679</v>
      </c>
      <c r="D122" s="98">
        <v>19356170</v>
      </c>
    </row>
    <row r="123" spans="1:4" s="1" customFormat="1" ht="18.75" customHeight="1" x14ac:dyDescent="0.2">
      <c r="A123" s="98">
        <v>1092149</v>
      </c>
      <c r="B123" s="65" t="s">
        <v>473</v>
      </c>
      <c r="C123" s="112">
        <v>1384736</v>
      </c>
      <c r="D123" s="98">
        <v>4422124</v>
      </c>
    </row>
    <row r="124" spans="1:4" s="1" customFormat="1" ht="19.5" customHeight="1" x14ac:dyDescent="0.2">
      <c r="A124" s="111">
        <f>SUM(A120:A123)</f>
        <v>68022949</v>
      </c>
      <c r="B124" s="165" t="s">
        <v>474</v>
      </c>
      <c r="C124" s="111">
        <f>SUM(C120:C123)</f>
        <v>41960638</v>
      </c>
      <c r="D124" s="111">
        <f>SUM(D120:D123)</f>
        <v>78743203</v>
      </c>
    </row>
    <row r="125" spans="1:4" s="1" customFormat="1" ht="19.5" customHeight="1" x14ac:dyDescent="0.2">
      <c r="A125" s="137">
        <f>SUM(A68+A118+A124)</f>
        <v>538215552</v>
      </c>
      <c r="B125" s="299" t="s">
        <v>475</v>
      </c>
      <c r="C125" s="292">
        <f>SUM(C68+C118+C124)</f>
        <v>356906018</v>
      </c>
      <c r="D125" s="292">
        <f>SUM(D68+D118+D124)</f>
        <v>702716113</v>
      </c>
    </row>
    <row r="126" spans="1:4" s="1" customFormat="1" ht="18" customHeight="1" x14ac:dyDescent="0.2">
      <c r="A126" s="111"/>
      <c r="B126" s="259" t="s">
        <v>476</v>
      </c>
      <c r="C126" s="94"/>
      <c r="D126" s="111"/>
    </row>
    <row r="127" spans="1:4" s="1" customFormat="1" ht="18" customHeight="1" x14ac:dyDescent="0.2">
      <c r="A127" s="98"/>
      <c r="B127" s="265" t="s">
        <v>477</v>
      </c>
      <c r="C127" s="112"/>
      <c r="D127" s="98"/>
    </row>
    <row r="128" spans="1:4" s="1" customFormat="1" ht="16.5" customHeight="1" x14ac:dyDescent="0.2">
      <c r="A128" s="98"/>
      <c r="B128" s="265" t="s">
        <v>478</v>
      </c>
      <c r="C128" s="112"/>
      <c r="D128" s="98"/>
    </row>
    <row r="129" spans="1:5" s="1" customFormat="1" ht="16.5" customHeight="1" x14ac:dyDescent="0.2">
      <c r="A129" s="98">
        <v>8434587</v>
      </c>
      <c r="B129" s="170" t="s">
        <v>479</v>
      </c>
      <c r="C129" s="112">
        <v>7513000</v>
      </c>
      <c r="D129" s="98">
        <v>9226191</v>
      </c>
    </row>
    <row r="130" spans="1:5" s="1" customFormat="1" ht="16.5" customHeight="1" x14ac:dyDescent="0.2">
      <c r="A130" s="98">
        <v>34247875</v>
      </c>
      <c r="B130" s="65" t="s">
        <v>480</v>
      </c>
      <c r="C130" s="112">
        <v>7681000</v>
      </c>
      <c r="D130" s="98">
        <v>55937639</v>
      </c>
    </row>
    <row r="131" spans="1:5" s="1" customFormat="1" ht="21" customHeight="1" x14ac:dyDescent="0.2">
      <c r="A131" s="137">
        <f>SUM(A129:A130)</f>
        <v>42682462</v>
      </c>
      <c r="B131" s="176" t="s">
        <v>481</v>
      </c>
      <c r="C131" s="137">
        <f>SUM(C129:C130)</f>
        <v>15194000</v>
      </c>
      <c r="D131" s="137">
        <f>SUM(D129:D130)</f>
        <v>65163830</v>
      </c>
    </row>
    <row r="132" spans="1:5" s="1" customFormat="1" ht="23.25" x14ac:dyDescent="0.2">
      <c r="A132" s="295"/>
      <c r="B132" s="300"/>
      <c r="C132" s="295"/>
      <c r="D132" s="295"/>
    </row>
    <row r="133" spans="1:5" s="1" customFormat="1" ht="18" customHeight="1" x14ac:dyDescent="0.2">
      <c r="A133"/>
      <c r="B133" s="76" t="s">
        <v>482</v>
      </c>
      <c r="C133"/>
      <c r="D133"/>
      <c r="E133" s="83"/>
    </row>
    <row r="134" spans="1:5" s="1" customFormat="1" ht="13.5" customHeight="1" x14ac:dyDescent="0.2">
      <c r="A134"/>
      <c r="B134"/>
      <c r="C134"/>
      <c r="D134"/>
      <c r="E134"/>
    </row>
    <row r="135" spans="1:5" s="1" customFormat="1" ht="13.5" customHeight="1" x14ac:dyDescent="0.2">
      <c r="A135"/>
      <c r="B135"/>
      <c r="C135"/>
      <c r="D135"/>
      <c r="E135"/>
    </row>
    <row r="136" spans="1:5" s="1" customFormat="1" ht="13.5" customHeight="1" x14ac:dyDescent="0.2">
      <c r="A136"/>
      <c r="B136"/>
      <c r="C136"/>
      <c r="D136"/>
      <c r="E136"/>
    </row>
    <row r="137" spans="1:5" s="1" customFormat="1" ht="13.5" customHeight="1" x14ac:dyDescent="0.2">
      <c r="A137"/>
      <c r="B137"/>
      <c r="C137"/>
      <c r="D137"/>
      <c r="E137"/>
    </row>
    <row r="138" spans="1:5" s="1" customFormat="1" ht="18.75" customHeight="1" x14ac:dyDescent="0.2">
      <c r="A138" s="405" t="s">
        <v>483</v>
      </c>
      <c r="B138" s="405"/>
      <c r="C138" s="405"/>
      <c r="D138" s="405"/>
    </row>
    <row r="139" spans="1:5" s="1" customFormat="1" ht="17.25" customHeight="1" x14ac:dyDescent="0.2">
      <c r="A139" s="106" t="s">
        <v>377</v>
      </c>
      <c r="B139" s="82"/>
      <c r="C139" s="82"/>
      <c r="D139" s="82"/>
    </row>
    <row r="140" spans="1:5" s="83" customFormat="1" ht="17.25" customHeight="1" x14ac:dyDescent="0.2">
      <c r="A140" s="81" t="s">
        <v>237</v>
      </c>
      <c r="B140" s="82"/>
      <c r="C140" s="82"/>
      <c r="D140" s="82"/>
    </row>
    <row r="141" spans="1:5" s="1" customFormat="1" ht="17.25" customHeight="1" x14ac:dyDescent="0.2">
      <c r="A141" s="3"/>
      <c r="B141" s="3"/>
      <c r="C141" s="3"/>
      <c r="D141" s="10" t="s">
        <v>96</v>
      </c>
    </row>
    <row r="142" spans="1:5" s="1" customFormat="1" ht="16.5" customHeight="1" x14ac:dyDescent="0.2">
      <c r="A142" s="85" t="s">
        <v>169</v>
      </c>
      <c r="B142" s="6"/>
      <c r="C142" s="87" t="s">
        <v>89</v>
      </c>
      <c r="D142" s="151"/>
    </row>
    <row r="143" spans="1:5" s="1" customFormat="1" ht="16.5" customHeight="1" x14ac:dyDescent="0.2">
      <c r="A143" s="281" t="s">
        <v>57</v>
      </c>
      <c r="B143" s="89" t="s">
        <v>3</v>
      </c>
      <c r="C143" s="388" t="s">
        <v>4</v>
      </c>
      <c r="D143" s="388" t="s">
        <v>2</v>
      </c>
    </row>
    <row r="144" spans="1:5" s="1" customFormat="1" ht="16.5" customHeight="1" x14ac:dyDescent="0.2">
      <c r="A144" s="109">
        <v>2009</v>
      </c>
      <c r="B144" s="288"/>
      <c r="C144" s="389"/>
      <c r="D144" s="389"/>
    </row>
    <row r="145" spans="1:4" s="1" customFormat="1" ht="18.75" customHeight="1" x14ac:dyDescent="0.2">
      <c r="A145" s="141"/>
      <c r="B145" s="293" t="s">
        <v>484</v>
      </c>
      <c r="C145" s="301"/>
      <c r="D145" s="140"/>
    </row>
    <row r="146" spans="1:4" s="1" customFormat="1" ht="18" customHeight="1" x14ac:dyDescent="0.2">
      <c r="A146" s="98">
        <v>11961358</v>
      </c>
      <c r="B146" s="65" t="s">
        <v>485</v>
      </c>
      <c r="C146" s="112">
        <v>4511328</v>
      </c>
      <c r="D146" s="98">
        <v>5614683</v>
      </c>
    </row>
    <row r="147" spans="1:4" s="1" customFormat="1" ht="19.5" customHeight="1" x14ac:dyDescent="0.2">
      <c r="A147" s="137">
        <f>SUM(A146:A146)</f>
        <v>11961358</v>
      </c>
      <c r="B147" s="276" t="s">
        <v>486</v>
      </c>
      <c r="C147" s="137">
        <f>SUM(C146:C146)</f>
        <v>4511328</v>
      </c>
      <c r="D147" s="137">
        <f>SUM(D146:D146)</f>
        <v>5614683</v>
      </c>
    </row>
    <row r="148" spans="1:4" s="1" customFormat="1" ht="18.75" customHeight="1" x14ac:dyDescent="0.2">
      <c r="A148" s="98"/>
      <c r="B148" s="284" t="s">
        <v>487</v>
      </c>
      <c r="C148" s="112"/>
      <c r="D148" s="98"/>
    </row>
    <row r="149" spans="1:4" s="1" customFormat="1" ht="18.75" customHeight="1" x14ac:dyDescent="0.2">
      <c r="A149" s="98"/>
      <c r="B149" s="265" t="s">
        <v>488</v>
      </c>
      <c r="C149" s="112"/>
      <c r="D149" s="98"/>
    </row>
    <row r="150" spans="1:4" s="1" customFormat="1" ht="16.5" customHeight="1" x14ac:dyDescent="0.2">
      <c r="A150" s="98">
        <v>37094510</v>
      </c>
      <c r="B150" s="65" t="s">
        <v>489</v>
      </c>
      <c r="C150" s="112">
        <v>36334509</v>
      </c>
      <c r="D150" s="98">
        <v>40716806</v>
      </c>
    </row>
    <row r="151" spans="1:4" s="1" customFormat="1" ht="16.5" customHeight="1" x14ac:dyDescent="0.2">
      <c r="A151" s="98">
        <v>4617100</v>
      </c>
      <c r="B151" s="65" t="s">
        <v>490</v>
      </c>
      <c r="C151" s="112">
        <v>4690670</v>
      </c>
      <c r="D151" s="98">
        <v>4614500</v>
      </c>
    </row>
    <row r="152" spans="1:4" s="1" customFormat="1" ht="16.5" customHeight="1" x14ac:dyDescent="0.2">
      <c r="A152" s="98">
        <v>1804133</v>
      </c>
      <c r="B152" s="65" t="s">
        <v>491</v>
      </c>
      <c r="C152" s="112">
        <v>1497015</v>
      </c>
      <c r="D152" s="98">
        <v>2225423</v>
      </c>
    </row>
    <row r="153" spans="1:4" s="1" customFormat="1" ht="16.5" customHeight="1" x14ac:dyDescent="0.2">
      <c r="A153" s="98">
        <v>24788516</v>
      </c>
      <c r="B153" s="65" t="s">
        <v>492</v>
      </c>
      <c r="C153" s="112">
        <v>26768446</v>
      </c>
      <c r="D153" s="98">
        <v>25568286</v>
      </c>
    </row>
    <row r="154" spans="1:4" s="1" customFormat="1" ht="16.5" customHeight="1" x14ac:dyDescent="0.2">
      <c r="A154" s="98">
        <v>32170063</v>
      </c>
      <c r="B154" s="65" t="s">
        <v>493</v>
      </c>
      <c r="C154" s="112">
        <v>8504652</v>
      </c>
      <c r="D154" s="98">
        <v>9682951</v>
      </c>
    </row>
    <row r="155" spans="1:4" s="1" customFormat="1" ht="18.75" customHeight="1" x14ac:dyDescent="0.2">
      <c r="A155" s="137">
        <f>SUM(A150:A154)</f>
        <v>100474322</v>
      </c>
      <c r="B155" s="176" t="s">
        <v>494</v>
      </c>
      <c r="C155" s="292">
        <f>SUM(C150:C154)</f>
        <v>77795292</v>
      </c>
      <c r="D155" s="137">
        <f>SUM(D150:D154)</f>
        <v>82807966</v>
      </c>
    </row>
    <row r="156" spans="1:4" s="1" customFormat="1" ht="18.75" customHeight="1" x14ac:dyDescent="0.2">
      <c r="A156" s="98"/>
      <c r="B156" s="265" t="s">
        <v>495</v>
      </c>
      <c r="C156" s="112"/>
      <c r="D156" s="98"/>
    </row>
    <row r="157" spans="1:4" s="1" customFormat="1" ht="16.5" customHeight="1" x14ac:dyDescent="0.2">
      <c r="A157" s="98">
        <v>682078</v>
      </c>
      <c r="B157" s="65" t="s">
        <v>496</v>
      </c>
      <c r="C157" s="112">
        <v>560000</v>
      </c>
      <c r="D157" s="112">
        <v>701860</v>
      </c>
    </row>
    <row r="158" spans="1:4" s="1" customFormat="1" ht="16.5" customHeight="1" x14ac:dyDescent="0.2">
      <c r="A158" s="98">
        <v>213960</v>
      </c>
      <c r="B158" s="65" t="s">
        <v>497</v>
      </c>
      <c r="C158" s="112">
        <v>590000</v>
      </c>
      <c r="D158" s="98">
        <v>536430</v>
      </c>
    </row>
    <row r="159" spans="1:4" s="1" customFormat="1" ht="16.5" customHeight="1" x14ac:dyDescent="0.2">
      <c r="A159" s="98">
        <v>863998</v>
      </c>
      <c r="B159" s="65" t="s">
        <v>498</v>
      </c>
      <c r="C159" s="97" t="s">
        <v>383</v>
      </c>
      <c r="D159" s="98">
        <v>222577</v>
      </c>
    </row>
    <row r="160" spans="1:4" s="1" customFormat="1" ht="18.75" customHeight="1" x14ac:dyDescent="0.2">
      <c r="A160" s="137">
        <f>SUM(A157:A159)</f>
        <v>1760036</v>
      </c>
      <c r="B160" s="176" t="s">
        <v>499</v>
      </c>
      <c r="C160" s="137">
        <f>SUM(C157:C159)</f>
        <v>1150000</v>
      </c>
      <c r="D160" s="137">
        <f>SUM(D157:D159)</f>
        <v>1460867</v>
      </c>
    </row>
    <row r="161" spans="1:4" s="1" customFormat="1" ht="18" customHeight="1" x14ac:dyDescent="0.2">
      <c r="A161" s="98"/>
      <c r="B161" s="265" t="s">
        <v>500</v>
      </c>
      <c r="C161" s="112"/>
      <c r="D161" s="98"/>
    </row>
    <row r="162" spans="1:4" s="1" customFormat="1" ht="16.5" customHeight="1" x14ac:dyDescent="0.2">
      <c r="A162" s="98">
        <v>171503</v>
      </c>
      <c r="B162" s="65" t="s">
        <v>501</v>
      </c>
      <c r="C162" s="112">
        <v>2500</v>
      </c>
      <c r="D162" s="98">
        <v>119347</v>
      </c>
    </row>
    <row r="163" spans="1:4" s="1" customFormat="1" ht="18.75" customHeight="1" x14ac:dyDescent="0.2">
      <c r="A163" s="137">
        <f>SUM(A162:A162)</f>
        <v>171503</v>
      </c>
      <c r="B163" s="176" t="s">
        <v>502</v>
      </c>
      <c r="C163" s="137">
        <f>SUM(C162:C162)</f>
        <v>2500</v>
      </c>
      <c r="D163" s="137">
        <f>SUM(D162:D162)</f>
        <v>119347</v>
      </c>
    </row>
    <row r="164" spans="1:4" s="1" customFormat="1" ht="18.75" customHeight="1" x14ac:dyDescent="0.2">
      <c r="A164" s="98"/>
      <c r="B164" s="265" t="s">
        <v>503</v>
      </c>
      <c r="C164" s="112"/>
      <c r="D164" s="98"/>
    </row>
    <row r="165" spans="1:4" s="1" customFormat="1" ht="18" customHeight="1" x14ac:dyDescent="0.2">
      <c r="A165" s="98">
        <v>6188488</v>
      </c>
      <c r="B165" s="65" t="s">
        <v>504</v>
      </c>
      <c r="C165" s="98">
        <v>10000000</v>
      </c>
      <c r="D165" s="98">
        <v>22907714</v>
      </c>
    </row>
    <row r="166" spans="1:4" s="1" customFormat="1" ht="18.75" customHeight="1" x14ac:dyDescent="0.2">
      <c r="A166" s="137">
        <f>SUM(A165)</f>
        <v>6188488</v>
      </c>
      <c r="B166" s="176" t="s">
        <v>505</v>
      </c>
      <c r="C166" s="137">
        <f>SUM(C165)</f>
        <v>10000000</v>
      </c>
      <c r="D166" s="137">
        <f>SUM(D165)</f>
        <v>22907714</v>
      </c>
    </row>
    <row r="167" spans="1:4" s="1" customFormat="1" ht="19.5" customHeight="1" x14ac:dyDescent="0.2">
      <c r="A167" s="98"/>
      <c r="B167" s="265" t="s">
        <v>506</v>
      </c>
      <c r="C167" s="112"/>
      <c r="D167" s="98"/>
    </row>
    <row r="168" spans="1:4" s="1" customFormat="1" ht="18" customHeight="1" x14ac:dyDescent="0.2">
      <c r="A168" s="98">
        <v>226175</v>
      </c>
      <c r="B168" s="65" t="s">
        <v>507</v>
      </c>
      <c r="C168" s="112">
        <v>241567</v>
      </c>
      <c r="D168" s="98">
        <v>241004</v>
      </c>
    </row>
    <row r="169" spans="1:4" s="1" customFormat="1" ht="18" customHeight="1" x14ac:dyDescent="0.2">
      <c r="A169" s="137">
        <f>SUM(A168)</f>
        <v>226175</v>
      </c>
      <c r="B169" s="176" t="s">
        <v>508</v>
      </c>
      <c r="C169" s="292">
        <f>SUM(C168)</f>
        <v>241567</v>
      </c>
      <c r="D169" s="137">
        <f>SUM(D168)</f>
        <v>241004</v>
      </c>
    </row>
    <row r="170" spans="1:4" s="1" customFormat="1" ht="18" customHeight="1" x14ac:dyDescent="0.2">
      <c r="A170" s="98"/>
      <c r="B170" s="265" t="s">
        <v>509</v>
      </c>
      <c r="C170" s="112"/>
      <c r="D170" s="98"/>
    </row>
    <row r="171" spans="1:4" s="1" customFormat="1" ht="16.5" customHeight="1" x14ac:dyDescent="0.2">
      <c r="A171" s="98">
        <v>3373271</v>
      </c>
      <c r="B171" s="65" t="s">
        <v>510</v>
      </c>
      <c r="C171" s="112">
        <v>3489098</v>
      </c>
      <c r="D171" s="98">
        <v>4129704</v>
      </c>
    </row>
    <row r="172" spans="1:4" s="1" customFormat="1" ht="16.5" customHeight="1" x14ac:dyDescent="0.2">
      <c r="A172" s="98">
        <v>1450021</v>
      </c>
      <c r="B172" s="65" t="s">
        <v>511</v>
      </c>
      <c r="C172" s="112">
        <v>1624951</v>
      </c>
      <c r="D172" s="98">
        <v>1570742</v>
      </c>
    </row>
    <row r="173" spans="1:4" s="1" customFormat="1" ht="16.5" customHeight="1" x14ac:dyDescent="0.2">
      <c r="A173" s="98">
        <v>3743054</v>
      </c>
      <c r="B173" s="65" t="s">
        <v>512</v>
      </c>
      <c r="C173" s="112">
        <v>3307341</v>
      </c>
      <c r="D173" s="98">
        <v>4061412</v>
      </c>
    </row>
    <row r="174" spans="1:4" s="1" customFormat="1" ht="16.5" customHeight="1" x14ac:dyDescent="0.2">
      <c r="A174" s="137">
        <f>SUM(A171:A173)</f>
        <v>8566346</v>
      </c>
      <c r="B174" s="165" t="s">
        <v>513</v>
      </c>
      <c r="C174" s="292">
        <f>SUM(C171:C173)</f>
        <v>8421390</v>
      </c>
      <c r="D174" s="137">
        <f>SUM(D171:D173)</f>
        <v>9761858</v>
      </c>
    </row>
    <row r="175" spans="1:4" s="1" customFormat="1" ht="15.75" customHeight="1" x14ac:dyDescent="0.45">
      <c r="A175" s="302"/>
      <c r="B175" s="303" t="s">
        <v>514</v>
      </c>
      <c r="C175" s="304"/>
      <c r="D175" s="302"/>
    </row>
    <row r="176" spans="1:4" s="1" customFormat="1" ht="15.75" customHeight="1" x14ac:dyDescent="0.2">
      <c r="A176" s="266">
        <f>SUM(A131+A147+A155+A160+A163+A166+A169+A174)</f>
        <v>172030690</v>
      </c>
      <c r="B176" s="305" t="s">
        <v>515</v>
      </c>
      <c r="C176" s="266">
        <f>SUM(C131+C147+C155+C160+C163+C166+C169+C174)</f>
        <v>117316077</v>
      </c>
      <c r="D176" s="266">
        <f>SUM(D131+D147+D155+D160+D163+D166+D169+D174)</f>
        <v>188077269</v>
      </c>
    </row>
    <row r="177" spans="1:4" s="1" customFormat="1" ht="18" customHeight="1" x14ac:dyDescent="0.2">
      <c r="A177" s="306" t="s">
        <v>54</v>
      </c>
      <c r="B177" s="303" t="s">
        <v>516</v>
      </c>
      <c r="C177" s="94">
        <v>435000000</v>
      </c>
      <c r="D177" s="97" t="s">
        <v>54</v>
      </c>
    </row>
    <row r="178" spans="1:4" s="1" customFormat="1" ht="18" customHeight="1" x14ac:dyDescent="0.2">
      <c r="A178" s="137">
        <f>SUM(A38+A125+A176)</f>
        <v>2216710012</v>
      </c>
      <c r="B178" s="276" t="s">
        <v>517</v>
      </c>
      <c r="C178" s="292">
        <f>SUM(C38+C125+C176+C177)</f>
        <v>2480000000</v>
      </c>
      <c r="D178" s="137">
        <f>SUM(D38+D125+D176)</f>
        <v>2613499310</v>
      </c>
    </row>
    <row r="179" spans="1:4" x14ac:dyDescent="0.2">
      <c r="B179" s="76" t="s">
        <v>518</v>
      </c>
    </row>
    <row r="181" spans="1:4" ht="16.5" customHeight="1" x14ac:dyDescent="0.2"/>
  </sheetData>
  <mergeCells count="12">
    <mergeCell ref="A1:D1"/>
    <mergeCell ref="C6:C7"/>
    <mergeCell ref="D6:D7"/>
    <mergeCell ref="A48:D48"/>
    <mergeCell ref="C53:C54"/>
    <mergeCell ref="D53:D54"/>
    <mergeCell ref="A94:D94"/>
    <mergeCell ref="C99:C100"/>
    <mergeCell ref="D99:D100"/>
    <mergeCell ref="A138:D138"/>
    <mergeCell ref="C143:C144"/>
    <mergeCell ref="D143:D144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1</vt:lpstr>
      <vt:lpstr>2</vt:lpstr>
      <vt:lpstr>2.1</vt:lpstr>
      <vt:lpstr>2.2</vt:lpstr>
      <vt:lpstr>3</vt:lpstr>
      <vt:lpstr>3.1</vt:lpstr>
      <vt:lpstr>4</vt:lpstr>
      <vt:lpstr>4.1</vt:lpstr>
      <vt:lpstr>4.2</vt:lpstr>
      <vt:lpstr>5</vt:lpstr>
      <vt:lpstr>5.1</vt:lpstr>
      <vt:lpstr>5.2</vt:lpstr>
      <vt:lpstr>6</vt:lpstr>
      <vt:lpstr>6.1</vt:lpstr>
      <vt:lpstr>6.2</vt:lpstr>
      <vt:lpstr>ورقة16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2000 CUSTOM</dc:creator>
  <cp:lastModifiedBy>Khaled nasser Al-hadramy</cp:lastModifiedBy>
  <cp:lastPrinted>2011-06-13T06:45:31Z</cp:lastPrinted>
  <dcterms:created xsi:type="dcterms:W3CDTF">2013-12-16T06:13:07Z</dcterms:created>
  <dcterms:modified xsi:type="dcterms:W3CDTF">2013-12-16T11:58:21Z</dcterms:modified>
</cp:coreProperties>
</file>